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hene\Desktop\"/>
    </mc:Choice>
  </mc:AlternateContent>
  <bookViews>
    <workbookView xWindow="0" yWindow="0" windowWidth="19200" windowHeight="11880" activeTab="3"/>
  </bookViews>
  <sheets>
    <sheet name="Residential Rebate Program" sheetId="5" r:id="rId1"/>
    <sheet name="NRCIP" sheetId="8" r:id="rId2"/>
    <sheet name="LIURP" sheetId="9" r:id="rId3"/>
    <sheet name="CIP Portfolio" sheetId="7" r:id="rId4"/>
  </sheets>
  <definedNames>
    <definedName name="FuelType" localSheetId="3">'CIP Portfolio'!$AA$1:$AA$3</definedName>
    <definedName name="FuelType" localSheetId="2">LIURP!$AA$1:$AA$2</definedName>
    <definedName name="FuelType" localSheetId="1">NRCIP!$AA$1:$AA$2</definedName>
    <definedName name="FuelType">'Residential Rebate Program'!$AA$1:$AA$2</definedName>
    <definedName name="January_2012" localSheetId="3">#REF!</definedName>
    <definedName name="January_2012" localSheetId="2">#REF!</definedName>
    <definedName name="January_2012" localSheetId="1">#REF!</definedName>
    <definedName name="January_2012">#REF!</definedName>
    <definedName name="_xlnm.Print_Area" localSheetId="3">'CIP Portfolio'!$B$1:$C$38</definedName>
    <definedName name="_xlnm.Print_Area" localSheetId="2">LIURP!$B$1:$C$66</definedName>
    <definedName name="_xlnm.Print_Area" localSheetId="1">NRCIP!$B$1:$C$66</definedName>
    <definedName name="_xlnm.Print_Area" localSheetId="0">'Residential Rebate Program'!$B$1:$C$66</definedName>
    <definedName name="ProgramType" localSheetId="3">'CIP Portfolio'!$AA$1:$AA$3</definedName>
    <definedName name="ProgramType" localSheetId="2">LIURP!$AA$1:$AA$2</definedName>
    <definedName name="ProgramType" localSheetId="1">NRCIP!$AA$1:$AA$2</definedName>
    <definedName name="ProgramType">'Residential Rebate Program'!$AA$1:$AA$2</definedName>
    <definedName name="ProgramTypedd" localSheetId="3">'CIP Portfolio'!$AA$1:$AA$3</definedName>
    <definedName name="ProgramTypedd" localSheetId="2">LIURP!$AA$1:$AA$2</definedName>
    <definedName name="ProgramTypedd" localSheetId="1">NRCIP!$AA$1:$AA$2</definedName>
    <definedName name="ProgramTypedd">'Residential Rebate Program'!$AA$1:$AA$2</definedName>
  </definedNames>
  <calcPr calcId="152511"/>
</workbook>
</file>

<file path=xl/calcChain.xml><?xml version="1.0" encoding="utf-8"?>
<calcChain xmlns="http://schemas.openxmlformats.org/spreadsheetml/2006/main">
  <c r="H63" i="9" l="1"/>
  <c r="J56" i="5" l="1"/>
  <c r="C65" i="9" l="1"/>
  <c r="G64" i="9"/>
  <c r="H64" i="9" s="1"/>
  <c r="I64" i="9" s="1"/>
  <c r="J64" i="9" s="1"/>
  <c r="K64" i="9" s="1"/>
  <c r="L64" i="9" s="1"/>
  <c r="M64" i="9" s="1"/>
  <c r="N64" i="9" s="1"/>
  <c r="O64" i="9" s="1"/>
  <c r="P64" i="9" s="1"/>
  <c r="Q64" i="9" s="1"/>
  <c r="R64" i="9" s="1"/>
  <c r="S64" i="9" s="1"/>
  <c r="T64" i="9" s="1"/>
  <c r="U64" i="9" s="1"/>
  <c r="V64" i="9" s="1"/>
  <c r="W64" i="9" s="1"/>
  <c r="X64" i="9" s="1"/>
  <c r="Y64" i="9" s="1"/>
  <c r="Z64" i="9" s="1"/>
  <c r="AA63" i="9"/>
  <c r="C63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C52" i="9"/>
  <c r="S51" i="9"/>
  <c r="T51" i="9" s="1"/>
  <c r="G51" i="9"/>
  <c r="H51" i="9" s="1"/>
  <c r="AA49" i="9"/>
  <c r="C49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G50" i="9" s="1"/>
  <c r="C45" i="9"/>
  <c r="S44" i="9"/>
  <c r="S46" i="9" s="1"/>
  <c r="G44" i="9"/>
  <c r="AA42" i="9"/>
  <c r="C42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I55" i="9" s="1"/>
  <c r="H41" i="9"/>
  <c r="G41" i="9"/>
  <c r="G43" i="9" s="1"/>
  <c r="C38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Z34" i="9"/>
  <c r="Y34" i="9"/>
  <c r="X34" i="9"/>
  <c r="W34" i="9"/>
  <c r="V34" i="9"/>
  <c r="U34" i="9"/>
  <c r="T34" i="9"/>
  <c r="S34" i="9"/>
  <c r="S35" i="9" s="1"/>
  <c r="R34" i="9"/>
  <c r="Q34" i="9"/>
  <c r="P34" i="9"/>
  <c r="O34" i="9"/>
  <c r="N34" i="9"/>
  <c r="M34" i="9"/>
  <c r="L34" i="9"/>
  <c r="K34" i="9"/>
  <c r="J34" i="9"/>
  <c r="I34" i="9"/>
  <c r="H34" i="9"/>
  <c r="G34" i="9"/>
  <c r="G35" i="9" s="1"/>
  <c r="C32" i="9"/>
  <c r="S31" i="9"/>
  <c r="T31" i="9" s="1"/>
  <c r="G31" i="9"/>
  <c r="H31" i="9" s="1"/>
  <c r="AA30" i="9"/>
  <c r="C30" i="9"/>
  <c r="C27" i="9"/>
  <c r="G26" i="9"/>
  <c r="H26" i="9" s="1"/>
  <c r="AA25" i="9"/>
  <c r="C25" i="9"/>
  <c r="C23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Z19" i="9"/>
  <c r="Y19" i="9"/>
  <c r="X19" i="9"/>
  <c r="W19" i="9"/>
  <c r="V19" i="9"/>
  <c r="U19" i="9"/>
  <c r="T19" i="9"/>
  <c r="S19" i="9"/>
  <c r="S20" i="9" s="1"/>
  <c r="R19" i="9"/>
  <c r="Q19" i="9"/>
  <c r="P19" i="9"/>
  <c r="O19" i="9"/>
  <c r="N19" i="9"/>
  <c r="M19" i="9"/>
  <c r="L19" i="9"/>
  <c r="K19" i="9"/>
  <c r="J19" i="9"/>
  <c r="I19" i="9"/>
  <c r="H19" i="9"/>
  <c r="G19" i="9"/>
  <c r="G20" i="9" s="1"/>
  <c r="C17" i="9"/>
  <c r="S16" i="9"/>
  <c r="T16" i="9" s="1"/>
  <c r="G16" i="9"/>
  <c r="H16" i="9" s="1"/>
  <c r="AA15" i="9"/>
  <c r="C15" i="9"/>
  <c r="B13" i="9"/>
  <c r="B12" i="9"/>
  <c r="K7" i="9"/>
  <c r="J7" i="9"/>
  <c r="I7" i="9"/>
  <c r="H7" i="9"/>
  <c r="G7" i="9"/>
  <c r="K3" i="9"/>
  <c r="X12" i="9" s="1"/>
  <c r="J3" i="9"/>
  <c r="V12" i="9" s="1"/>
  <c r="I3" i="9"/>
  <c r="P12" i="9" s="1"/>
  <c r="H3" i="9"/>
  <c r="L12" i="9" s="1"/>
  <c r="G3" i="9"/>
  <c r="H12" i="9" s="1"/>
  <c r="C65" i="8"/>
  <c r="G64" i="8"/>
  <c r="H64" i="8" s="1"/>
  <c r="I64" i="8" s="1"/>
  <c r="J64" i="8" s="1"/>
  <c r="K64" i="8" s="1"/>
  <c r="L64" i="8" s="1"/>
  <c r="M64" i="8" s="1"/>
  <c r="N64" i="8" s="1"/>
  <c r="O64" i="8" s="1"/>
  <c r="P64" i="8" s="1"/>
  <c r="Q64" i="8" s="1"/>
  <c r="R64" i="8" s="1"/>
  <c r="S64" i="8" s="1"/>
  <c r="T64" i="8" s="1"/>
  <c r="U64" i="8" s="1"/>
  <c r="V64" i="8" s="1"/>
  <c r="W64" i="8" s="1"/>
  <c r="X64" i="8" s="1"/>
  <c r="Y64" i="8" s="1"/>
  <c r="Z64" i="8" s="1"/>
  <c r="AA63" i="8"/>
  <c r="C63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C52" i="8"/>
  <c r="S51" i="8"/>
  <c r="S53" i="8" s="1"/>
  <c r="G51" i="8"/>
  <c r="G53" i="8" s="1"/>
  <c r="AA49" i="8"/>
  <c r="C49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G50" i="8" s="1"/>
  <c r="H50" i="8" s="1"/>
  <c r="I50" i="8" s="1"/>
  <c r="C45" i="8"/>
  <c r="S44" i="8"/>
  <c r="G44" i="8"/>
  <c r="AA42" i="8"/>
  <c r="C42" i="8"/>
  <c r="Z41" i="8"/>
  <c r="Y41" i="8"/>
  <c r="Y55" i="8" s="1"/>
  <c r="X41" i="8"/>
  <c r="X55" i="8" s="1"/>
  <c r="W41" i="8"/>
  <c r="V41" i="8"/>
  <c r="U41" i="8"/>
  <c r="U55" i="8" s="1"/>
  <c r="T41" i="8"/>
  <c r="T55" i="8" s="1"/>
  <c r="S41" i="8"/>
  <c r="R41" i="8"/>
  <c r="Q41" i="8"/>
  <c r="Q55" i="8" s="1"/>
  <c r="P41" i="8"/>
  <c r="O41" i="8"/>
  <c r="N41" i="8"/>
  <c r="M41" i="8"/>
  <c r="L41" i="8"/>
  <c r="K41" i="8"/>
  <c r="J41" i="8"/>
  <c r="I41" i="8"/>
  <c r="H41" i="8"/>
  <c r="H55" i="8" s="1"/>
  <c r="G41" i="8"/>
  <c r="G43" i="8" s="1"/>
  <c r="C38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C36" i="8" s="1"/>
  <c r="H36" i="8"/>
  <c r="G36" i="8"/>
  <c r="Z34" i="8"/>
  <c r="Y34" i="8"/>
  <c r="X34" i="8"/>
  <c r="W34" i="8"/>
  <c r="V34" i="8"/>
  <c r="U34" i="8"/>
  <c r="T34" i="8"/>
  <c r="S34" i="8"/>
  <c r="S35" i="8" s="1"/>
  <c r="R34" i="8"/>
  <c r="Q34" i="8"/>
  <c r="P34" i="8"/>
  <c r="O34" i="8"/>
  <c r="N34" i="8"/>
  <c r="M34" i="8"/>
  <c r="L34" i="8"/>
  <c r="K34" i="8"/>
  <c r="J34" i="8"/>
  <c r="I34" i="8"/>
  <c r="H34" i="8"/>
  <c r="G34" i="8"/>
  <c r="C32" i="8"/>
  <c r="S31" i="8"/>
  <c r="S33" i="8" s="1"/>
  <c r="G31" i="8"/>
  <c r="G33" i="8" s="1"/>
  <c r="AA30" i="8"/>
  <c r="C30" i="8"/>
  <c r="C27" i="8"/>
  <c r="G26" i="8"/>
  <c r="H26" i="8" s="1"/>
  <c r="AA25" i="8"/>
  <c r="C25" i="8"/>
  <c r="C23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Z19" i="8"/>
  <c r="Y19" i="8"/>
  <c r="X19" i="8"/>
  <c r="W19" i="8"/>
  <c r="V19" i="8"/>
  <c r="U19" i="8"/>
  <c r="T19" i="8"/>
  <c r="S19" i="8"/>
  <c r="S20" i="8" s="1"/>
  <c r="T20" i="8" s="1"/>
  <c r="R19" i="8"/>
  <c r="Q19" i="8"/>
  <c r="P19" i="8"/>
  <c r="O19" i="8"/>
  <c r="N19" i="8"/>
  <c r="M19" i="8"/>
  <c r="L19" i="8"/>
  <c r="K19" i="8"/>
  <c r="J19" i="8"/>
  <c r="I19" i="8"/>
  <c r="H19" i="8"/>
  <c r="G19" i="8"/>
  <c r="C17" i="8"/>
  <c r="S16" i="8"/>
  <c r="S18" i="8" s="1"/>
  <c r="G16" i="8"/>
  <c r="G18" i="8" s="1"/>
  <c r="AA15" i="8"/>
  <c r="C15" i="8"/>
  <c r="B13" i="8"/>
  <c r="B12" i="8"/>
  <c r="K7" i="8"/>
  <c r="J7" i="8"/>
  <c r="I7" i="8"/>
  <c r="H7" i="8"/>
  <c r="G7" i="8"/>
  <c r="K3" i="8"/>
  <c r="X12" i="8" s="1"/>
  <c r="J3" i="8"/>
  <c r="V12" i="8" s="1"/>
  <c r="I3" i="8"/>
  <c r="P12" i="8" s="1"/>
  <c r="H3" i="8"/>
  <c r="L12" i="8" s="1"/>
  <c r="G3" i="8"/>
  <c r="J12" i="8" s="1"/>
  <c r="H34" i="5"/>
  <c r="G36" i="5"/>
  <c r="G34" i="5"/>
  <c r="G35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Z34" i="5"/>
  <c r="Y34" i="5"/>
  <c r="X34" i="5"/>
  <c r="W34" i="5"/>
  <c r="V34" i="5"/>
  <c r="U34" i="5"/>
  <c r="T34" i="5"/>
  <c r="S34" i="5"/>
  <c r="S35" i="5" s="1"/>
  <c r="R34" i="5"/>
  <c r="Q34" i="5"/>
  <c r="P34" i="5"/>
  <c r="O34" i="5"/>
  <c r="N34" i="5"/>
  <c r="M34" i="5"/>
  <c r="L34" i="5"/>
  <c r="K34" i="5"/>
  <c r="J34" i="5"/>
  <c r="I34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G19" i="5"/>
  <c r="G20" i="5" s="1"/>
  <c r="C21" i="8" l="1"/>
  <c r="H16" i="8"/>
  <c r="I16" i="8" s="1"/>
  <c r="T31" i="8"/>
  <c r="U31" i="8" s="1"/>
  <c r="U33" i="8" s="1"/>
  <c r="T16" i="8"/>
  <c r="U16" i="8" s="1"/>
  <c r="V16" i="8" s="1"/>
  <c r="T35" i="8"/>
  <c r="U35" i="8" s="1"/>
  <c r="N55" i="8"/>
  <c r="R55" i="8"/>
  <c r="V55" i="8"/>
  <c r="Z55" i="8"/>
  <c r="H43" i="9"/>
  <c r="H50" i="9"/>
  <c r="T12" i="9"/>
  <c r="K55" i="9"/>
  <c r="O55" i="9"/>
  <c r="S55" i="9"/>
  <c r="W55" i="9"/>
  <c r="H55" i="9"/>
  <c r="L55" i="9"/>
  <c r="P55" i="9"/>
  <c r="T55" i="9"/>
  <c r="X55" i="9"/>
  <c r="C21" i="9"/>
  <c r="U12" i="8"/>
  <c r="S55" i="8"/>
  <c r="W55" i="8"/>
  <c r="I55" i="8"/>
  <c r="M12" i="8"/>
  <c r="Y12" i="8"/>
  <c r="C48" i="8"/>
  <c r="U12" i="9"/>
  <c r="M55" i="9"/>
  <c r="Q55" i="9"/>
  <c r="U55" i="9"/>
  <c r="Y55" i="9"/>
  <c r="I50" i="9"/>
  <c r="J50" i="9" s="1"/>
  <c r="K50" i="9" s="1"/>
  <c r="L50" i="9" s="1"/>
  <c r="M50" i="9" s="1"/>
  <c r="N50" i="9" s="1"/>
  <c r="O50" i="9" s="1"/>
  <c r="P50" i="9" s="1"/>
  <c r="Q50" i="9" s="1"/>
  <c r="R50" i="9" s="1"/>
  <c r="S50" i="9" s="1"/>
  <c r="T50" i="9" s="1"/>
  <c r="U50" i="9" s="1"/>
  <c r="V50" i="9" s="1"/>
  <c r="W50" i="9" s="1"/>
  <c r="X50" i="9" s="1"/>
  <c r="Y50" i="9" s="1"/>
  <c r="Z50" i="9" s="1"/>
  <c r="S12" i="8"/>
  <c r="N55" i="9"/>
  <c r="R55" i="9"/>
  <c r="V55" i="9"/>
  <c r="Z55" i="9"/>
  <c r="S58" i="9"/>
  <c r="S60" i="9" s="1"/>
  <c r="T12" i="8"/>
  <c r="S58" i="8"/>
  <c r="S60" i="8" s="1"/>
  <c r="T51" i="8"/>
  <c r="U51" i="8" s="1"/>
  <c r="U53" i="8" s="1"/>
  <c r="S12" i="9"/>
  <c r="C19" i="8"/>
  <c r="H20" i="5"/>
  <c r="C59" i="8"/>
  <c r="C56" i="9"/>
  <c r="C59" i="9"/>
  <c r="C56" i="8"/>
  <c r="C34" i="8"/>
  <c r="C36" i="9"/>
  <c r="H35" i="5"/>
  <c r="H37" i="5" s="1"/>
  <c r="G46" i="9"/>
  <c r="G58" i="9"/>
  <c r="G60" i="9" s="1"/>
  <c r="H51" i="8"/>
  <c r="I51" i="8" s="1"/>
  <c r="J51" i="8" s="1"/>
  <c r="H31" i="8"/>
  <c r="G35" i="8"/>
  <c r="H35" i="8" s="1"/>
  <c r="G28" i="8"/>
  <c r="G20" i="8"/>
  <c r="G37" i="5"/>
  <c r="O12" i="9"/>
  <c r="K55" i="8"/>
  <c r="M55" i="8"/>
  <c r="C48" i="9"/>
  <c r="G55" i="9"/>
  <c r="C55" i="9" s="1"/>
  <c r="J55" i="9"/>
  <c r="G57" i="9"/>
  <c r="C41" i="9"/>
  <c r="P55" i="8"/>
  <c r="O55" i="8"/>
  <c r="L55" i="8"/>
  <c r="J55" i="8"/>
  <c r="J50" i="8"/>
  <c r="K50" i="8" s="1"/>
  <c r="L50" i="8" s="1"/>
  <c r="M50" i="8" s="1"/>
  <c r="N50" i="8" s="1"/>
  <c r="O50" i="8" s="1"/>
  <c r="P50" i="8" s="1"/>
  <c r="Q50" i="8" s="1"/>
  <c r="R50" i="8" s="1"/>
  <c r="S50" i="8" s="1"/>
  <c r="T50" i="8" s="1"/>
  <c r="U50" i="8" s="1"/>
  <c r="V50" i="8" s="1"/>
  <c r="W50" i="8" s="1"/>
  <c r="X50" i="8" s="1"/>
  <c r="Y50" i="8" s="1"/>
  <c r="Z50" i="8" s="1"/>
  <c r="K12" i="9"/>
  <c r="I12" i="8"/>
  <c r="H12" i="8"/>
  <c r="U16" i="9"/>
  <c r="T18" i="9"/>
  <c r="I51" i="9"/>
  <c r="H53" i="9"/>
  <c r="I16" i="9"/>
  <c r="H18" i="9"/>
  <c r="I31" i="9"/>
  <c r="H33" i="9"/>
  <c r="G22" i="9"/>
  <c r="H20" i="9"/>
  <c r="S22" i="9"/>
  <c r="T20" i="9"/>
  <c r="I26" i="9"/>
  <c r="H28" i="9"/>
  <c r="H35" i="9"/>
  <c r="G37" i="9"/>
  <c r="T35" i="9"/>
  <c r="S37" i="9"/>
  <c r="T33" i="9"/>
  <c r="U31" i="9"/>
  <c r="T53" i="9"/>
  <c r="U51" i="9"/>
  <c r="J12" i="9"/>
  <c r="N12" i="9"/>
  <c r="R12" i="9"/>
  <c r="Z12" i="9"/>
  <c r="G18" i="9"/>
  <c r="S18" i="9"/>
  <c r="C19" i="9"/>
  <c r="G33" i="9"/>
  <c r="S33" i="9"/>
  <c r="C34" i="9"/>
  <c r="H44" i="9"/>
  <c r="T44" i="9"/>
  <c r="C50" i="9"/>
  <c r="G53" i="9"/>
  <c r="S53" i="9"/>
  <c r="C64" i="9"/>
  <c r="G12" i="9"/>
  <c r="AA19" i="9"/>
  <c r="AA34" i="9"/>
  <c r="I12" i="9"/>
  <c r="M12" i="9"/>
  <c r="Q12" i="9"/>
  <c r="Y12" i="9"/>
  <c r="G28" i="9"/>
  <c r="W12" i="9"/>
  <c r="I26" i="8"/>
  <c r="H28" i="8"/>
  <c r="T37" i="8"/>
  <c r="T22" i="8"/>
  <c r="U20" i="8"/>
  <c r="G57" i="8"/>
  <c r="H43" i="8"/>
  <c r="I18" i="8"/>
  <c r="J16" i="8"/>
  <c r="C16" i="8" s="1"/>
  <c r="V31" i="8"/>
  <c r="H18" i="8"/>
  <c r="AA19" i="8"/>
  <c r="S22" i="8"/>
  <c r="T33" i="8"/>
  <c r="AA34" i="8"/>
  <c r="S37" i="8"/>
  <c r="G46" i="8"/>
  <c r="S46" i="8"/>
  <c r="G55" i="8"/>
  <c r="G12" i="8"/>
  <c r="K12" i="8"/>
  <c r="O12" i="8"/>
  <c r="W12" i="8"/>
  <c r="N12" i="8"/>
  <c r="R12" i="8"/>
  <c r="Z12" i="8"/>
  <c r="H44" i="8"/>
  <c r="T44" i="8"/>
  <c r="G58" i="8"/>
  <c r="C64" i="8"/>
  <c r="Q12" i="8"/>
  <c r="C41" i="8"/>
  <c r="S37" i="5"/>
  <c r="T35" i="5"/>
  <c r="C63" i="5"/>
  <c r="V51" i="8" l="1"/>
  <c r="C50" i="8"/>
  <c r="U18" i="8"/>
  <c r="C55" i="8"/>
  <c r="T53" i="8"/>
  <c r="T18" i="8"/>
  <c r="I53" i="8"/>
  <c r="I31" i="8"/>
  <c r="J31" i="8" s="1"/>
  <c r="J33" i="8" s="1"/>
  <c r="H53" i="8"/>
  <c r="G37" i="8"/>
  <c r="H33" i="8"/>
  <c r="G22" i="8"/>
  <c r="H20" i="8"/>
  <c r="I20" i="8" s="1"/>
  <c r="H37" i="9"/>
  <c r="I35" i="9"/>
  <c r="T22" i="9"/>
  <c r="U20" i="9"/>
  <c r="I18" i="9"/>
  <c r="J16" i="9"/>
  <c r="H46" i="9"/>
  <c r="H58" i="9"/>
  <c r="H60" i="9" s="1"/>
  <c r="I44" i="9"/>
  <c r="T46" i="9"/>
  <c r="T58" i="9"/>
  <c r="T60" i="9" s="1"/>
  <c r="U44" i="9"/>
  <c r="T37" i="9"/>
  <c r="U35" i="9"/>
  <c r="H22" i="9"/>
  <c r="I20" i="9"/>
  <c r="I33" i="9"/>
  <c r="J31" i="9"/>
  <c r="I53" i="9"/>
  <c r="J51" i="9"/>
  <c r="U18" i="9"/>
  <c r="V16" i="9"/>
  <c r="U53" i="9"/>
  <c r="V51" i="9"/>
  <c r="I28" i="9"/>
  <c r="J26" i="9"/>
  <c r="H57" i="9"/>
  <c r="I43" i="9"/>
  <c r="G13" i="9"/>
  <c r="C12" i="9"/>
  <c r="U33" i="9"/>
  <c r="V31" i="9"/>
  <c r="G60" i="8"/>
  <c r="H37" i="8"/>
  <c r="I35" i="8"/>
  <c r="T46" i="8"/>
  <c r="T58" i="8"/>
  <c r="T60" i="8" s="1"/>
  <c r="U44" i="8"/>
  <c r="W31" i="8"/>
  <c r="V33" i="8"/>
  <c r="K16" i="8"/>
  <c r="J18" i="8"/>
  <c r="C18" i="8" s="1"/>
  <c r="C12" i="8"/>
  <c r="G13" i="8"/>
  <c r="H57" i="8"/>
  <c r="I43" i="8"/>
  <c r="V20" i="8"/>
  <c r="U22" i="8"/>
  <c r="V35" i="8"/>
  <c r="U37" i="8"/>
  <c r="W16" i="8"/>
  <c r="V18" i="8"/>
  <c r="K51" i="8"/>
  <c r="C51" i="8" s="1"/>
  <c r="J53" i="8"/>
  <c r="J26" i="8"/>
  <c r="C26" i="8" s="1"/>
  <c r="I28" i="8"/>
  <c r="H46" i="8"/>
  <c r="H58" i="8"/>
  <c r="H60" i="8" s="1"/>
  <c r="I44" i="8"/>
  <c r="W51" i="8"/>
  <c r="V53" i="8"/>
  <c r="I35" i="5"/>
  <c r="U35" i="5"/>
  <c r="T37" i="5"/>
  <c r="G64" i="5"/>
  <c r="B13" i="5"/>
  <c r="B12" i="5"/>
  <c r="H3" i="5"/>
  <c r="I3" i="5"/>
  <c r="J3" i="5"/>
  <c r="K3" i="5"/>
  <c r="G3" i="5"/>
  <c r="C26" i="9" l="1"/>
  <c r="C16" i="9"/>
  <c r="I33" i="8"/>
  <c r="K31" i="8"/>
  <c r="L31" i="8" s="1"/>
  <c r="H22" i="8"/>
  <c r="W16" i="9"/>
  <c r="V18" i="9"/>
  <c r="V35" i="9"/>
  <c r="U37" i="9"/>
  <c r="K16" i="9"/>
  <c r="J18" i="9"/>
  <c r="H13" i="9"/>
  <c r="I13" i="9" s="1"/>
  <c r="J13" i="9" s="1"/>
  <c r="K13" i="9" s="1"/>
  <c r="L13" i="9" s="1"/>
  <c r="M13" i="9" s="1"/>
  <c r="N13" i="9" s="1"/>
  <c r="O13" i="9" s="1"/>
  <c r="P13" i="9" s="1"/>
  <c r="Q13" i="9" s="1"/>
  <c r="R13" i="9" s="1"/>
  <c r="S13" i="9" s="1"/>
  <c r="T13" i="9" s="1"/>
  <c r="U13" i="9" s="1"/>
  <c r="V13" i="9" s="1"/>
  <c r="W13" i="9" s="1"/>
  <c r="X13" i="9" s="1"/>
  <c r="Y13" i="9" s="1"/>
  <c r="Z13" i="9" s="1"/>
  <c r="I58" i="9"/>
  <c r="I60" i="9" s="1"/>
  <c r="J44" i="9"/>
  <c r="I46" i="9"/>
  <c r="J28" i="9"/>
  <c r="K26" i="9"/>
  <c r="K31" i="9"/>
  <c r="C31" i="9" s="1"/>
  <c r="J33" i="9"/>
  <c r="J35" i="9"/>
  <c r="I37" i="9"/>
  <c r="W31" i="9"/>
  <c r="V33" i="9"/>
  <c r="J43" i="9"/>
  <c r="C43" i="9" s="1"/>
  <c r="I57" i="9"/>
  <c r="W51" i="9"/>
  <c r="V53" i="9"/>
  <c r="K51" i="9"/>
  <c r="C51" i="9" s="1"/>
  <c r="J53" i="9"/>
  <c r="J20" i="9"/>
  <c r="I22" i="9"/>
  <c r="U58" i="9"/>
  <c r="U60" i="9" s="1"/>
  <c r="V44" i="9"/>
  <c r="U46" i="9"/>
  <c r="V20" i="9"/>
  <c r="U22" i="9"/>
  <c r="K53" i="8"/>
  <c r="C53" i="8" s="1"/>
  <c r="L51" i="8"/>
  <c r="W35" i="8"/>
  <c r="V37" i="8"/>
  <c r="K18" i="8"/>
  <c r="L16" i="8"/>
  <c r="J35" i="8"/>
  <c r="I37" i="8"/>
  <c r="X51" i="8"/>
  <c r="W53" i="8"/>
  <c r="I57" i="8"/>
  <c r="J43" i="8"/>
  <c r="C43" i="8" s="1"/>
  <c r="J20" i="8"/>
  <c r="C20" i="8" s="1"/>
  <c r="I22" i="8"/>
  <c r="I58" i="8"/>
  <c r="I60" i="8" s="1"/>
  <c r="J44" i="8"/>
  <c r="I46" i="8"/>
  <c r="J28" i="8"/>
  <c r="C28" i="8" s="1"/>
  <c r="K26" i="8"/>
  <c r="X16" i="8"/>
  <c r="W18" i="8"/>
  <c r="V22" i="8"/>
  <c r="W20" i="8"/>
  <c r="X31" i="8"/>
  <c r="W33" i="8"/>
  <c r="H13" i="8"/>
  <c r="I13" i="8" s="1"/>
  <c r="J13" i="8" s="1"/>
  <c r="K13" i="8" s="1"/>
  <c r="L13" i="8" s="1"/>
  <c r="M13" i="8" s="1"/>
  <c r="N13" i="8" s="1"/>
  <c r="O13" i="8" s="1"/>
  <c r="P13" i="8" s="1"/>
  <c r="Q13" i="8" s="1"/>
  <c r="R13" i="8" s="1"/>
  <c r="S13" i="8" s="1"/>
  <c r="T13" i="8" s="1"/>
  <c r="U13" i="8" s="1"/>
  <c r="V13" i="8" s="1"/>
  <c r="W13" i="8" s="1"/>
  <c r="X13" i="8" s="1"/>
  <c r="Y13" i="8" s="1"/>
  <c r="Z13" i="8" s="1"/>
  <c r="U58" i="8"/>
  <c r="U60" i="8" s="1"/>
  <c r="V44" i="8"/>
  <c r="U46" i="8"/>
  <c r="J35" i="5"/>
  <c r="I37" i="5"/>
  <c r="U37" i="5"/>
  <c r="V35" i="5"/>
  <c r="G44" i="5"/>
  <c r="H44" i="5" s="1"/>
  <c r="X48" i="7"/>
  <c r="Y48" i="7"/>
  <c r="Z48" i="7"/>
  <c r="W48" i="7"/>
  <c r="T48" i="7"/>
  <c r="U48" i="7"/>
  <c r="V48" i="7"/>
  <c r="S48" i="7"/>
  <c r="R48" i="7"/>
  <c r="P48" i="7"/>
  <c r="Q48" i="7"/>
  <c r="O48" i="7"/>
  <c r="L48" i="7"/>
  <c r="M48" i="7"/>
  <c r="N48" i="7"/>
  <c r="K48" i="7"/>
  <c r="H48" i="7"/>
  <c r="I48" i="7"/>
  <c r="J48" i="7"/>
  <c r="G48" i="7"/>
  <c r="G50" i="7" s="1"/>
  <c r="X41" i="7"/>
  <c r="Y41" i="7"/>
  <c r="Z41" i="7"/>
  <c r="W41" i="7"/>
  <c r="T41" i="7"/>
  <c r="U41" i="7"/>
  <c r="V41" i="7"/>
  <c r="S41" i="7"/>
  <c r="S55" i="7" s="1"/>
  <c r="P41" i="7"/>
  <c r="P55" i="7" s="1"/>
  <c r="Q41" i="7"/>
  <c r="R41" i="7"/>
  <c r="O41" i="7"/>
  <c r="O55" i="7" s="1"/>
  <c r="L41" i="7"/>
  <c r="M41" i="7"/>
  <c r="M55" i="7" s="1"/>
  <c r="N41" i="7"/>
  <c r="K41" i="7"/>
  <c r="K55" i="7" s="1"/>
  <c r="H41" i="7"/>
  <c r="I41" i="7"/>
  <c r="J41" i="7"/>
  <c r="G41" i="7"/>
  <c r="G55" i="7" s="1"/>
  <c r="C20" i="7"/>
  <c r="C23" i="7"/>
  <c r="C27" i="7"/>
  <c r="C30" i="7"/>
  <c r="C42" i="7"/>
  <c r="C45" i="7"/>
  <c r="C49" i="7"/>
  <c r="C52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S51" i="7"/>
  <c r="S53" i="7" s="1"/>
  <c r="G51" i="7"/>
  <c r="G53" i="7" s="1"/>
  <c r="AA49" i="7"/>
  <c r="S44" i="7"/>
  <c r="S58" i="7" s="1"/>
  <c r="S60" i="7" s="1"/>
  <c r="G44" i="7"/>
  <c r="G58" i="7" s="1"/>
  <c r="AA42" i="7"/>
  <c r="Y55" i="7"/>
  <c r="W55" i="7"/>
  <c r="U55" i="7"/>
  <c r="K10" i="7"/>
  <c r="J10" i="7"/>
  <c r="I10" i="7"/>
  <c r="H10" i="7"/>
  <c r="G10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S29" i="7"/>
  <c r="T29" i="7" s="1"/>
  <c r="T31" i="7" s="1"/>
  <c r="G29" i="7"/>
  <c r="AA27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G28" i="7" s="1"/>
  <c r="S22" i="7"/>
  <c r="G22" i="7"/>
  <c r="AA20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G21" i="7" s="1"/>
  <c r="K5" i="7"/>
  <c r="J5" i="7"/>
  <c r="I5" i="7"/>
  <c r="H5" i="7"/>
  <c r="G5" i="7"/>
  <c r="AA30" i="5"/>
  <c r="G59" i="5"/>
  <c r="C42" i="5"/>
  <c r="C38" i="5"/>
  <c r="C36" i="5"/>
  <c r="C34" i="5"/>
  <c r="C32" i="5"/>
  <c r="C30" i="5"/>
  <c r="C27" i="5"/>
  <c r="C25" i="5"/>
  <c r="C23" i="5"/>
  <c r="C21" i="5"/>
  <c r="C19" i="5"/>
  <c r="C17" i="5"/>
  <c r="C15" i="5"/>
  <c r="H64" i="5"/>
  <c r="I64" i="5" s="1"/>
  <c r="J64" i="5" s="1"/>
  <c r="K64" i="5" s="1"/>
  <c r="L64" i="5" s="1"/>
  <c r="M64" i="5" s="1"/>
  <c r="N64" i="5" s="1"/>
  <c r="O64" i="5" s="1"/>
  <c r="P64" i="5" s="1"/>
  <c r="Q64" i="5" s="1"/>
  <c r="R64" i="5" s="1"/>
  <c r="S64" i="5" s="1"/>
  <c r="T64" i="5" s="1"/>
  <c r="U64" i="5" s="1"/>
  <c r="V64" i="5" s="1"/>
  <c r="W64" i="5" s="1"/>
  <c r="X64" i="5" s="1"/>
  <c r="Y64" i="5" s="1"/>
  <c r="Z64" i="5" s="1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H56" i="5"/>
  <c r="I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G56" i="5"/>
  <c r="AA63" i="5"/>
  <c r="G51" i="5"/>
  <c r="R48" i="5"/>
  <c r="U48" i="5"/>
  <c r="X48" i="5"/>
  <c r="Y48" i="5"/>
  <c r="Z48" i="5"/>
  <c r="W48" i="5"/>
  <c r="T48" i="5"/>
  <c r="V48" i="5"/>
  <c r="S48" i="5"/>
  <c r="P48" i="5"/>
  <c r="Q48" i="5"/>
  <c r="O48" i="5"/>
  <c r="L48" i="5"/>
  <c r="M48" i="5"/>
  <c r="N48" i="5"/>
  <c r="K48" i="5"/>
  <c r="H48" i="5"/>
  <c r="I48" i="5"/>
  <c r="J48" i="5"/>
  <c r="G48" i="5"/>
  <c r="G50" i="5" s="1"/>
  <c r="P41" i="5"/>
  <c r="Q41" i="5"/>
  <c r="R41" i="5"/>
  <c r="O41" i="5"/>
  <c r="O55" i="5" s="1"/>
  <c r="K41" i="5"/>
  <c r="G41" i="5"/>
  <c r="X41" i="5"/>
  <c r="X55" i="5" s="1"/>
  <c r="Y41" i="5"/>
  <c r="Y55" i="5" s="1"/>
  <c r="Z41" i="5"/>
  <c r="Z55" i="5" s="1"/>
  <c r="W41" i="5"/>
  <c r="W55" i="5" s="1"/>
  <c r="T41" i="5"/>
  <c r="T55" i="5" s="1"/>
  <c r="U41" i="5"/>
  <c r="V41" i="5"/>
  <c r="S41" i="5"/>
  <c r="N41" i="5"/>
  <c r="N55" i="5" s="1"/>
  <c r="L41" i="5"/>
  <c r="M41" i="5"/>
  <c r="H41" i="5"/>
  <c r="I41" i="5"/>
  <c r="J41" i="5"/>
  <c r="X12" i="5"/>
  <c r="Y12" i="5"/>
  <c r="Z12" i="5"/>
  <c r="W12" i="5"/>
  <c r="T12" i="5"/>
  <c r="U12" i="5"/>
  <c r="V12" i="5"/>
  <c r="S12" i="5"/>
  <c r="P12" i="5"/>
  <c r="Q12" i="5"/>
  <c r="R12" i="5"/>
  <c r="O12" i="5"/>
  <c r="L12" i="5"/>
  <c r="M12" i="5"/>
  <c r="N12" i="5"/>
  <c r="K12" i="5"/>
  <c r="C65" i="5"/>
  <c r="C31" i="8" l="1"/>
  <c r="C57" i="8"/>
  <c r="C13" i="9"/>
  <c r="Q55" i="7"/>
  <c r="C13" i="8"/>
  <c r="C34" i="7"/>
  <c r="H55" i="7"/>
  <c r="K33" i="8"/>
  <c r="C33" i="8" s="1"/>
  <c r="C59" i="7"/>
  <c r="C56" i="7"/>
  <c r="C37" i="7"/>
  <c r="H51" i="7"/>
  <c r="H53" i="7" s="1"/>
  <c r="C48" i="7"/>
  <c r="V58" i="9"/>
  <c r="V60" i="9" s="1"/>
  <c r="W44" i="9"/>
  <c r="V46" i="9"/>
  <c r="X16" i="9"/>
  <c r="W18" i="9"/>
  <c r="K20" i="9"/>
  <c r="C20" i="9" s="1"/>
  <c r="J22" i="9"/>
  <c r="X51" i="9"/>
  <c r="W53" i="9"/>
  <c r="X31" i="9"/>
  <c r="W33" i="9"/>
  <c r="L31" i="9"/>
  <c r="K33" i="9"/>
  <c r="C33" i="9" s="1"/>
  <c r="J58" i="9"/>
  <c r="J60" i="9" s="1"/>
  <c r="K44" i="9"/>
  <c r="C44" i="9" s="1"/>
  <c r="J46" i="9"/>
  <c r="L26" i="9"/>
  <c r="K28" i="9"/>
  <c r="C28" i="9" s="1"/>
  <c r="L16" i="9"/>
  <c r="K18" i="9"/>
  <c r="C18" i="9" s="1"/>
  <c r="W20" i="9"/>
  <c r="V22" i="9"/>
  <c r="W35" i="9"/>
  <c r="V37" i="9"/>
  <c r="L51" i="9"/>
  <c r="K53" i="9"/>
  <c r="C53" i="9" s="1"/>
  <c r="J57" i="9"/>
  <c r="C57" i="9" s="1"/>
  <c r="K43" i="9"/>
  <c r="K35" i="9"/>
  <c r="C35" i="9" s="1"/>
  <c r="J37" i="9"/>
  <c r="Y31" i="8"/>
  <c r="X33" i="8"/>
  <c r="Y16" i="8"/>
  <c r="X18" i="8"/>
  <c r="J58" i="8"/>
  <c r="J60" i="8" s="1"/>
  <c r="J46" i="8"/>
  <c r="K44" i="8"/>
  <c r="C44" i="8" s="1"/>
  <c r="J57" i="8"/>
  <c r="K43" i="8"/>
  <c r="J22" i="8"/>
  <c r="C22" i="8" s="1"/>
  <c r="K20" i="8"/>
  <c r="Y51" i="8"/>
  <c r="X53" i="8"/>
  <c r="M31" i="8"/>
  <c r="L33" i="8"/>
  <c r="M16" i="8"/>
  <c r="L18" i="8"/>
  <c r="M51" i="8"/>
  <c r="L53" i="8"/>
  <c r="W44" i="8"/>
  <c r="V46" i="8"/>
  <c r="V58" i="8"/>
  <c r="V60" i="8" s="1"/>
  <c r="X20" i="8"/>
  <c r="W22" i="8"/>
  <c r="L26" i="8"/>
  <c r="K28" i="8"/>
  <c r="J37" i="8"/>
  <c r="K35" i="8"/>
  <c r="C35" i="8" s="1"/>
  <c r="X35" i="8"/>
  <c r="W37" i="8"/>
  <c r="V37" i="5"/>
  <c r="W35" i="5"/>
  <c r="J37" i="5"/>
  <c r="K35" i="5"/>
  <c r="H50" i="5"/>
  <c r="I50" i="5" s="1"/>
  <c r="J50" i="5" s="1"/>
  <c r="K50" i="5" s="1"/>
  <c r="L50" i="5" s="1"/>
  <c r="M50" i="5" s="1"/>
  <c r="N50" i="5" s="1"/>
  <c r="O50" i="5" s="1"/>
  <c r="P50" i="5" s="1"/>
  <c r="Q50" i="5" s="1"/>
  <c r="R50" i="5" s="1"/>
  <c r="S50" i="5" s="1"/>
  <c r="T50" i="5" s="1"/>
  <c r="U50" i="5" s="1"/>
  <c r="V50" i="5" s="1"/>
  <c r="W50" i="5" s="1"/>
  <c r="X50" i="5" s="1"/>
  <c r="Y50" i="5" s="1"/>
  <c r="Z50" i="5" s="1"/>
  <c r="G55" i="5"/>
  <c r="G58" i="5"/>
  <c r="G60" i="5" s="1"/>
  <c r="H51" i="5"/>
  <c r="H58" i="5" s="1"/>
  <c r="H60" i="5" s="1"/>
  <c r="G33" i="7"/>
  <c r="H50" i="7"/>
  <c r="I50" i="7" s="1"/>
  <c r="J50" i="7" s="1"/>
  <c r="K50" i="7" s="1"/>
  <c r="L50" i="7" s="1"/>
  <c r="M50" i="7" s="1"/>
  <c r="N50" i="7" s="1"/>
  <c r="O50" i="7" s="1"/>
  <c r="P50" i="7" s="1"/>
  <c r="Q50" i="7" s="1"/>
  <c r="R50" i="7" s="1"/>
  <c r="S50" i="7" s="1"/>
  <c r="T50" i="7" s="1"/>
  <c r="U50" i="7" s="1"/>
  <c r="V50" i="7" s="1"/>
  <c r="W50" i="7" s="1"/>
  <c r="X50" i="7" s="1"/>
  <c r="Y50" i="7" s="1"/>
  <c r="Z50" i="7" s="1"/>
  <c r="G35" i="7"/>
  <c r="C26" i="7"/>
  <c r="R55" i="7"/>
  <c r="T55" i="7"/>
  <c r="X55" i="7"/>
  <c r="S36" i="7"/>
  <c r="S38" i="7" s="1"/>
  <c r="J55" i="7"/>
  <c r="N55" i="7"/>
  <c r="V55" i="7"/>
  <c r="Z55" i="7"/>
  <c r="T51" i="7"/>
  <c r="T53" i="7" s="1"/>
  <c r="C41" i="7"/>
  <c r="G43" i="7"/>
  <c r="G57" i="7" s="1"/>
  <c r="G60" i="7"/>
  <c r="C19" i="7"/>
  <c r="L55" i="7"/>
  <c r="I55" i="7"/>
  <c r="C50" i="7"/>
  <c r="C55" i="7"/>
  <c r="H44" i="7"/>
  <c r="T44" i="7"/>
  <c r="I51" i="7"/>
  <c r="G46" i="7"/>
  <c r="S46" i="7"/>
  <c r="J33" i="7"/>
  <c r="N33" i="7"/>
  <c r="R33" i="7"/>
  <c r="V33" i="7"/>
  <c r="Z33" i="7"/>
  <c r="H22" i="7"/>
  <c r="I22" i="7" s="1"/>
  <c r="S31" i="7"/>
  <c r="H33" i="7"/>
  <c r="P33" i="7"/>
  <c r="X33" i="7"/>
  <c r="T22" i="7"/>
  <c r="T24" i="7" s="1"/>
  <c r="L33" i="7"/>
  <c r="T33" i="7"/>
  <c r="H28" i="7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K33" i="7"/>
  <c r="O33" i="7"/>
  <c r="S33" i="7"/>
  <c r="W33" i="7"/>
  <c r="G31" i="7"/>
  <c r="I33" i="7"/>
  <c r="M33" i="7"/>
  <c r="Q33" i="7"/>
  <c r="U33" i="7"/>
  <c r="Y33" i="7"/>
  <c r="H29" i="7"/>
  <c r="U29" i="7"/>
  <c r="V29" i="7" s="1"/>
  <c r="H21" i="7"/>
  <c r="G24" i="7"/>
  <c r="S24" i="7"/>
  <c r="C33" i="7"/>
  <c r="G36" i="7"/>
  <c r="J55" i="5"/>
  <c r="H55" i="5"/>
  <c r="S55" i="5"/>
  <c r="Q55" i="5"/>
  <c r="I55" i="5"/>
  <c r="M55" i="5"/>
  <c r="U55" i="5"/>
  <c r="C41" i="5"/>
  <c r="P55" i="5"/>
  <c r="L55" i="5"/>
  <c r="K55" i="5"/>
  <c r="V55" i="5"/>
  <c r="R55" i="5"/>
  <c r="G43" i="5"/>
  <c r="G57" i="5" s="1"/>
  <c r="G53" i="5"/>
  <c r="H7" i="5"/>
  <c r="I7" i="5"/>
  <c r="J7" i="5"/>
  <c r="K7" i="5"/>
  <c r="G7" i="5"/>
  <c r="S51" i="5"/>
  <c r="S44" i="5"/>
  <c r="AA34" i="5"/>
  <c r="S20" i="5"/>
  <c r="T20" i="5" s="1"/>
  <c r="AA19" i="5"/>
  <c r="G12" i="5"/>
  <c r="S16" i="5"/>
  <c r="S31" i="5"/>
  <c r="S33" i="5" s="1"/>
  <c r="AA49" i="5"/>
  <c r="AA42" i="5"/>
  <c r="AA15" i="5"/>
  <c r="AA25" i="5"/>
  <c r="H12" i="5"/>
  <c r="G16" i="5"/>
  <c r="G31" i="5"/>
  <c r="G33" i="5" s="1"/>
  <c r="G26" i="5"/>
  <c r="J12" i="5"/>
  <c r="I12" i="5"/>
  <c r="U51" i="7" l="1"/>
  <c r="C55" i="5"/>
  <c r="C28" i="7"/>
  <c r="H36" i="7"/>
  <c r="H38" i="7" s="1"/>
  <c r="K37" i="9"/>
  <c r="C37" i="9" s="1"/>
  <c r="L35" i="9"/>
  <c r="M26" i="9"/>
  <c r="L28" i="9"/>
  <c r="Y31" i="9"/>
  <c r="X33" i="9"/>
  <c r="K22" i="9"/>
  <c r="C22" i="9" s="1"/>
  <c r="L20" i="9"/>
  <c r="W58" i="9"/>
  <c r="W60" i="9" s="1"/>
  <c r="X44" i="9"/>
  <c r="W46" i="9"/>
  <c r="W22" i="9"/>
  <c r="X20" i="9"/>
  <c r="X35" i="9"/>
  <c r="W37" i="9"/>
  <c r="L18" i="9"/>
  <c r="M16" i="9"/>
  <c r="K58" i="9"/>
  <c r="K60" i="9" s="1"/>
  <c r="C60" i="9" s="1"/>
  <c r="L44" i="9"/>
  <c r="K46" i="9"/>
  <c r="C46" i="9" s="1"/>
  <c r="L53" i="9"/>
  <c r="M51" i="9"/>
  <c r="K57" i="9"/>
  <c r="L43" i="9"/>
  <c r="L33" i="9"/>
  <c r="M31" i="9"/>
  <c r="Y51" i="9"/>
  <c r="X53" i="9"/>
  <c r="X18" i="9"/>
  <c r="Y16" i="9"/>
  <c r="L35" i="8"/>
  <c r="K37" i="8"/>
  <c r="C37" i="8" s="1"/>
  <c r="W58" i="8"/>
  <c r="W60" i="8" s="1"/>
  <c r="X44" i="8"/>
  <c r="W46" i="8"/>
  <c r="M18" i="8"/>
  <c r="N16" i="8"/>
  <c r="Y53" i="8"/>
  <c r="Z51" i="8"/>
  <c r="Z53" i="8" s="1"/>
  <c r="X37" i="8"/>
  <c r="Y35" i="8"/>
  <c r="L28" i="8"/>
  <c r="M26" i="8"/>
  <c r="K57" i="8"/>
  <c r="L43" i="8"/>
  <c r="Y33" i="8"/>
  <c r="Z31" i="8"/>
  <c r="Z33" i="8" s="1"/>
  <c r="M53" i="8"/>
  <c r="N51" i="8"/>
  <c r="M33" i="8"/>
  <c r="N31" i="8"/>
  <c r="X22" i="8"/>
  <c r="Y20" i="8"/>
  <c r="L20" i="8"/>
  <c r="K22" i="8"/>
  <c r="K58" i="8"/>
  <c r="K60" i="8" s="1"/>
  <c r="C60" i="8" s="1"/>
  <c r="L44" i="8"/>
  <c r="K46" i="8"/>
  <c r="C46" i="8" s="1"/>
  <c r="Y18" i="8"/>
  <c r="Z16" i="8"/>
  <c r="Z18" i="8" s="1"/>
  <c r="K37" i="5"/>
  <c r="L35" i="5"/>
  <c r="X35" i="5"/>
  <c r="W37" i="5"/>
  <c r="H53" i="5"/>
  <c r="S58" i="5"/>
  <c r="S60" i="5" s="1"/>
  <c r="T16" i="5"/>
  <c r="I21" i="7"/>
  <c r="C21" i="7" s="1"/>
  <c r="H35" i="7"/>
  <c r="T58" i="7"/>
  <c r="T60" i="7" s="1"/>
  <c r="T46" i="7"/>
  <c r="U44" i="7"/>
  <c r="H58" i="7"/>
  <c r="H46" i="7"/>
  <c r="I44" i="7"/>
  <c r="U53" i="7"/>
  <c r="V51" i="7"/>
  <c r="I53" i="7"/>
  <c r="J51" i="7"/>
  <c r="H43" i="7"/>
  <c r="H24" i="7"/>
  <c r="U31" i="7"/>
  <c r="T36" i="7"/>
  <c r="T38" i="7" s="1"/>
  <c r="U22" i="7"/>
  <c r="V22" i="7" s="1"/>
  <c r="H31" i="7"/>
  <c r="I29" i="7"/>
  <c r="G38" i="7"/>
  <c r="I24" i="7"/>
  <c r="J22" i="7"/>
  <c r="V31" i="7"/>
  <c r="W29" i="7"/>
  <c r="C59" i="5"/>
  <c r="H43" i="5"/>
  <c r="G13" i="5"/>
  <c r="C12" i="5"/>
  <c r="C35" i="5"/>
  <c r="H16" i="5"/>
  <c r="G22" i="5"/>
  <c r="H22" i="5"/>
  <c r="T51" i="5"/>
  <c r="S53" i="5"/>
  <c r="T44" i="5"/>
  <c r="S46" i="5"/>
  <c r="G28" i="5"/>
  <c r="H26" i="5"/>
  <c r="H28" i="5" s="1"/>
  <c r="G46" i="5"/>
  <c r="C49" i="5" s="1"/>
  <c r="I51" i="5"/>
  <c r="C37" i="5"/>
  <c r="T22" i="5"/>
  <c r="U20" i="5"/>
  <c r="S22" i="5"/>
  <c r="C45" i="5"/>
  <c r="C52" i="5"/>
  <c r="G18" i="5"/>
  <c r="H31" i="5"/>
  <c r="H33" i="5" s="1"/>
  <c r="C58" i="8" l="1"/>
  <c r="C58" i="9"/>
  <c r="I36" i="7"/>
  <c r="I38" i="7" s="1"/>
  <c r="H60" i="7"/>
  <c r="Y18" i="9"/>
  <c r="Z16" i="9"/>
  <c r="Z18" i="9" s="1"/>
  <c r="M33" i="9"/>
  <c r="N31" i="9"/>
  <c r="M53" i="9"/>
  <c r="N51" i="9"/>
  <c r="X37" i="9"/>
  <c r="Y35" i="9"/>
  <c r="X46" i="9"/>
  <c r="X58" i="9"/>
  <c r="X60" i="9" s="1"/>
  <c r="Y44" i="9"/>
  <c r="L37" i="9"/>
  <c r="M35" i="9"/>
  <c r="M18" i="9"/>
  <c r="N16" i="9"/>
  <c r="Y53" i="9"/>
  <c r="Z51" i="9"/>
  <c r="Z53" i="9" s="1"/>
  <c r="L46" i="9"/>
  <c r="L58" i="9"/>
  <c r="L60" i="9" s="1"/>
  <c r="M44" i="9"/>
  <c r="N26" i="9"/>
  <c r="M28" i="9"/>
  <c r="X22" i="9"/>
  <c r="Y20" i="9"/>
  <c r="Y33" i="9"/>
  <c r="Z31" i="9"/>
  <c r="Z33" i="9" s="1"/>
  <c r="L57" i="9"/>
  <c r="M43" i="9"/>
  <c r="L22" i="9"/>
  <c r="M20" i="9"/>
  <c r="L22" i="8"/>
  <c r="M20" i="8"/>
  <c r="X46" i="8"/>
  <c r="X58" i="8"/>
  <c r="X60" i="8" s="1"/>
  <c r="Y44" i="8"/>
  <c r="O31" i="8"/>
  <c r="N33" i="8"/>
  <c r="N26" i="8"/>
  <c r="M28" i="8"/>
  <c r="L37" i="8"/>
  <c r="M35" i="8"/>
  <c r="L46" i="8"/>
  <c r="L58" i="8"/>
  <c r="L60" i="8" s="1"/>
  <c r="M44" i="8"/>
  <c r="Z20" i="8"/>
  <c r="Z22" i="8" s="1"/>
  <c r="Y22" i="8"/>
  <c r="O51" i="8"/>
  <c r="N53" i="8"/>
  <c r="L57" i="8"/>
  <c r="M43" i="8"/>
  <c r="Z35" i="8"/>
  <c r="Z37" i="8" s="1"/>
  <c r="Y37" i="8"/>
  <c r="O16" i="8"/>
  <c r="N18" i="8"/>
  <c r="M35" i="5"/>
  <c r="L37" i="5"/>
  <c r="Y35" i="5"/>
  <c r="X37" i="5"/>
  <c r="C43" i="5"/>
  <c r="I43" i="5"/>
  <c r="H57" i="5"/>
  <c r="T58" i="5"/>
  <c r="T60" i="5" s="1"/>
  <c r="J21" i="7"/>
  <c r="I35" i="7"/>
  <c r="C35" i="7" s="1"/>
  <c r="I43" i="7"/>
  <c r="C43" i="7" s="1"/>
  <c r="H57" i="7"/>
  <c r="W51" i="7"/>
  <c r="V53" i="7"/>
  <c r="V44" i="7"/>
  <c r="U58" i="7"/>
  <c r="U60" i="7" s="1"/>
  <c r="U46" i="7"/>
  <c r="K51" i="7"/>
  <c r="C51" i="7" s="1"/>
  <c r="J53" i="7"/>
  <c r="J44" i="7"/>
  <c r="I58" i="7"/>
  <c r="I60" i="7" s="1"/>
  <c r="I46" i="7"/>
  <c r="U24" i="7"/>
  <c r="U36" i="7"/>
  <c r="U38" i="7" s="1"/>
  <c r="J29" i="7"/>
  <c r="I31" i="7"/>
  <c r="X29" i="7"/>
  <c r="W31" i="7"/>
  <c r="W22" i="7"/>
  <c r="V24" i="7"/>
  <c r="V36" i="7"/>
  <c r="V38" i="7" s="1"/>
  <c r="K22" i="7"/>
  <c r="C22" i="7" s="1"/>
  <c r="J24" i="7"/>
  <c r="C56" i="5"/>
  <c r="H13" i="5"/>
  <c r="I13" i="5" s="1"/>
  <c r="J13" i="5" s="1"/>
  <c r="K13" i="5" s="1"/>
  <c r="L13" i="5" s="1"/>
  <c r="M13" i="5" s="1"/>
  <c r="N13" i="5" s="1"/>
  <c r="O13" i="5" s="1"/>
  <c r="P13" i="5" s="1"/>
  <c r="Q13" i="5" s="1"/>
  <c r="R13" i="5" s="1"/>
  <c r="S13" i="5" s="1"/>
  <c r="T13" i="5" s="1"/>
  <c r="U13" i="5" s="1"/>
  <c r="V13" i="5" s="1"/>
  <c r="W13" i="5" s="1"/>
  <c r="X13" i="5" s="1"/>
  <c r="Y13" i="5" s="1"/>
  <c r="Z13" i="5" s="1"/>
  <c r="C13" i="5"/>
  <c r="I20" i="5"/>
  <c r="U51" i="5"/>
  <c r="T53" i="5"/>
  <c r="U44" i="5"/>
  <c r="T46" i="5"/>
  <c r="J51" i="5"/>
  <c r="I53" i="5"/>
  <c r="I44" i="5"/>
  <c r="H46" i="5"/>
  <c r="U22" i="5"/>
  <c r="V20" i="5"/>
  <c r="I31" i="5"/>
  <c r="I26" i="5"/>
  <c r="I16" i="5"/>
  <c r="H18" i="5"/>
  <c r="I58" i="5" l="1"/>
  <c r="I22" i="5"/>
  <c r="J31" i="5"/>
  <c r="J33" i="5" s="1"/>
  <c r="I33" i="5"/>
  <c r="J20" i="5"/>
  <c r="K20" i="5" s="1"/>
  <c r="N20" i="9"/>
  <c r="M22" i="9"/>
  <c r="O51" i="9"/>
  <c r="N53" i="9"/>
  <c r="N35" i="9"/>
  <c r="M37" i="9"/>
  <c r="O16" i="9"/>
  <c r="N18" i="9"/>
  <c r="Y58" i="9"/>
  <c r="Y60" i="9" s="1"/>
  <c r="Z44" i="9"/>
  <c r="Y46" i="9"/>
  <c r="N28" i="9"/>
  <c r="O26" i="9"/>
  <c r="M57" i="9"/>
  <c r="N43" i="9"/>
  <c r="Z20" i="9"/>
  <c r="Z22" i="9" s="1"/>
  <c r="Y22" i="9"/>
  <c r="M58" i="9"/>
  <c r="M60" i="9" s="1"/>
  <c r="N44" i="9"/>
  <c r="M46" i="9"/>
  <c r="Z35" i="9"/>
  <c r="Z37" i="9" s="1"/>
  <c r="Y37" i="9"/>
  <c r="O31" i="9"/>
  <c r="N33" i="9"/>
  <c r="P31" i="8"/>
  <c r="O33" i="8"/>
  <c r="P51" i="8"/>
  <c r="O53" i="8"/>
  <c r="Y58" i="8"/>
  <c r="Y60" i="8" s="1"/>
  <c r="Z44" i="8"/>
  <c r="Y46" i="8"/>
  <c r="N20" i="8"/>
  <c r="M22" i="8"/>
  <c r="P16" i="8"/>
  <c r="O18" i="8"/>
  <c r="N35" i="8"/>
  <c r="M37" i="8"/>
  <c r="M58" i="8"/>
  <c r="M60" i="8" s="1"/>
  <c r="N44" i="8"/>
  <c r="M46" i="8"/>
  <c r="M57" i="8"/>
  <c r="N43" i="8"/>
  <c r="N28" i="8"/>
  <c r="O26" i="8"/>
  <c r="Z35" i="5"/>
  <c r="Z37" i="5" s="1"/>
  <c r="Y37" i="5"/>
  <c r="M37" i="5"/>
  <c r="N35" i="5"/>
  <c r="U58" i="5"/>
  <c r="U60" i="5" s="1"/>
  <c r="J43" i="5"/>
  <c r="I57" i="5"/>
  <c r="C57" i="5" s="1"/>
  <c r="K21" i="7"/>
  <c r="J35" i="7"/>
  <c r="J43" i="7"/>
  <c r="I57" i="7"/>
  <c r="C57" i="7" s="1"/>
  <c r="V58" i="7"/>
  <c r="V60" i="7" s="1"/>
  <c r="V46" i="7"/>
  <c r="W44" i="7"/>
  <c r="K53" i="7"/>
  <c r="C53" i="7" s="1"/>
  <c r="L51" i="7"/>
  <c r="W53" i="7"/>
  <c r="X51" i="7"/>
  <c r="J58" i="7"/>
  <c r="J60" i="7" s="1"/>
  <c r="J46" i="7"/>
  <c r="K44" i="7"/>
  <c r="C44" i="7" s="1"/>
  <c r="J31" i="7"/>
  <c r="K29" i="7"/>
  <c r="K36" i="7" s="1"/>
  <c r="K38" i="7" s="1"/>
  <c r="J36" i="7"/>
  <c r="J38" i="7" s="1"/>
  <c r="C38" i="7" s="1"/>
  <c r="K24" i="7"/>
  <c r="C24" i="7" s="1"/>
  <c r="L22" i="7"/>
  <c r="X31" i="7"/>
  <c r="Y29" i="7"/>
  <c r="W36" i="7"/>
  <c r="W38" i="7" s="1"/>
  <c r="W24" i="7"/>
  <c r="X22" i="7"/>
  <c r="V51" i="5"/>
  <c r="U53" i="5"/>
  <c r="V44" i="5"/>
  <c r="U46" i="5"/>
  <c r="K51" i="5"/>
  <c r="C51" i="5" s="1"/>
  <c r="J53" i="5"/>
  <c r="J44" i="5"/>
  <c r="I46" i="5"/>
  <c r="J22" i="5"/>
  <c r="V22" i="5"/>
  <c r="W20" i="5"/>
  <c r="I18" i="5"/>
  <c r="J16" i="5"/>
  <c r="I28" i="5"/>
  <c r="J26" i="5"/>
  <c r="C36" i="7" l="1"/>
  <c r="C29" i="7"/>
  <c r="J58" i="5"/>
  <c r="J60" i="5" s="1"/>
  <c r="C20" i="5"/>
  <c r="C31" i="5"/>
  <c r="I60" i="5"/>
  <c r="K31" i="5"/>
  <c r="K33" i="5" s="1"/>
  <c r="C33" i="5" s="1"/>
  <c r="Z58" i="9"/>
  <c r="Z60" i="9" s="1"/>
  <c r="Z46" i="9"/>
  <c r="P26" i="9"/>
  <c r="O28" i="9"/>
  <c r="O35" i="9"/>
  <c r="N37" i="9"/>
  <c r="P31" i="9"/>
  <c r="O33" i="9"/>
  <c r="N58" i="9"/>
  <c r="N60" i="9" s="1"/>
  <c r="O44" i="9"/>
  <c r="N46" i="9"/>
  <c r="N57" i="9"/>
  <c r="O43" i="9"/>
  <c r="P16" i="9"/>
  <c r="O18" i="9"/>
  <c r="P51" i="9"/>
  <c r="O53" i="9"/>
  <c r="O20" i="9"/>
  <c r="N22" i="9"/>
  <c r="Q16" i="8"/>
  <c r="P18" i="8"/>
  <c r="Q31" i="8"/>
  <c r="P33" i="8"/>
  <c r="Z58" i="8"/>
  <c r="Z60" i="8" s="1"/>
  <c r="Z46" i="8"/>
  <c r="O44" i="8"/>
  <c r="N46" i="8"/>
  <c r="N58" i="8"/>
  <c r="N60" i="8" s="1"/>
  <c r="Q51" i="8"/>
  <c r="P53" i="8"/>
  <c r="N57" i="8"/>
  <c r="O43" i="8"/>
  <c r="P26" i="8"/>
  <c r="O28" i="8"/>
  <c r="O35" i="8"/>
  <c r="N37" i="8"/>
  <c r="O20" i="8"/>
  <c r="N22" i="8"/>
  <c r="N37" i="5"/>
  <c r="O35" i="5"/>
  <c r="V58" i="5"/>
  <c r="V60" i="5" s="1"/>
  <c r="K43" i="5"/>
  <c r="J57" i="5"/>
  <c r="L21" i="7"/>
  <c r="K35" i="7"/>
  <c r="K43" i="7"/>
  <c r="J57" i="7"/>
  <c r="X53" i="7"/>
  <c r="Y51" i="7"/>
  <c r="W58" i="7"/>
  <c r="W60" i="7" s="1"/>
  <c r="W46" i="7"/>
  <c r="X44" i="7"/>
  <c r="K58" i="7"/>
  <c r="K60" i="7" s="1"/>
  <c r="C60" i="7" s="1"/>
  <c r="K46" i="7"/>
  <c r="C46" i="7" s="1"/>
  <c r="L44" i="7"/>
  <c r="L53" i="7"/>
  <c r="M51" i="7"/>
  <c r="K31" i="7"/>
  <c r="C31" i="7" s="1"/>
  <c r="L29" i="7"/>
  <c r="L36" i="7" s="1"/>
  <c r="L38" i="7" s="1"/>
  <c r="Y31" i="7"/>
  <c r="Z29" i="7"/>
  <c r="Z31" i="7" s="1"/>
  <c r="X36" i="7"/>
  <c r="X38" i="7" s="1"/>
  <c r="X24" i="7"/>
  <c r="Y22" i="7"/>
  <c r="L24" i="7"/>
  <c r="M22" i="7"/>
  <c r="W51" i="5"/>
  <c r="V53" i="5"/>
  <c r="W44" i="5"/>
  <c r="V46" i="5"/>
  <c r="L51" i="5"/>
  <c r="K53" i="5"/>
  <c r="K44" i="5"/>
  <c r="J46" i="5"/>
  <c r="L20" i="5"/>
  <c r="K22" i="5"/>
  <c r="C22" i="5" s="1"/>
  <c r="X20" i="5"/>
  <c r="W22" i="5"/>
  <c r="K26" i="5"/>
  <c r="C26" i="5" s="1"/>
  <c r="J28" i="5"/>
  <c r="K16" i="5"/>
  <c r="C16" i="5" s="1"/>
  <c r="J18" i="5"/>
  <c r="K58" i="5" l="1"/>
  <c r="C44" i="5"/>
  <c r="C58" i="7"/>
  <c r="L31" i="5"/>
  <c r="L33" i="5" s="1"/>
  <c r="O22" i="9"/>
  <c r="P20" i="9"/>
  <c r="P18" i="9"/>
  <c r="Q16" i="9"/>
  <c r="O58" i="9"/>
  <c r="O60" i="9" s="1"/>
  <c r="P44" i="9"/>
  <c r="O46" i="9"/>
  <c r="Q26" i="9"/>
  <c r="P28" i="9"/>
  <c r="O57" i="9"/>
  <c r="P43" i="9"/>
  <c r="P35" i="9"/>
  <c r="O37" i="9"/>
  <c r="Q31" i="9"/>
  <c r="P33" i="9"/>
  <c r="Q51" i="9"/>
  <c r="P53" i="9"/>
  <c r="P43" i="8"/>
  <c r="O57" i="8"/>
  <c r="Q18" i="8"/>
  <c r="R16" i="8"/>
  <c r="R18" i="8" s="1"/>
  <c r="P28" i="8"/>
  <c r="Q26" i="8"/>
  <c r="O58" i="8"/>
  <c r="O60" i="8" s="1"/>
  <c r="P44" i="8"/>
  <c r="O46" i="8"/>
  <c r="Q33" i="8"/>
  <c r="R31" i="8"/>
  <c r="R33" i="8" s="1"/>
  <c r="P20" i="8"/>
  <c r="O22" i="8"/>
  <c r="Q53" i="8"/>
  <c r="R51" i="8"/>
  <c r="R53" i="8" s="1"/>
  <c r="P35" i="8"/>
  <c r="O37" i="8"/>
  <c r="P35" i="5"/>
  <c r="O37" i="5"/>
  <c r="L43" i="5"/>
  <c r="K57" i="5"/>
  <c r="W58" i="5"/>
  <c r="W60" i="5" s="1"/>
  <c r="M21" i="7"/>
  <c r="L35" i="7"/>
  <c r="L43" i="7"/>
  <c r="K57" i="7"/>
  <c r="L58" i="7"/>
  <c r="L60" i="7" s="1"/>
  <c r="L46" i="7"/>
  <c r="M44" i="7"/>
  <c r="M53" i="7"/>
  <c r="N51" i="7"/>
  <c r="Y53" i="7"/>
  <c r="Z51" i="7"/>
  <c r="Z53" i="7" s="1"/>
  <c r="X58" i="7"/>
  <c r="X60" i="7" s="1"/>
  <c r="X46" i="7"/>
  <c r="Y44" i="7"/>
  <c r="L31" i="7"/>
  <c r="M29" i="7"/>
  <c r="M36" i="7" s="1"/>
  <c r="M38" i="7" s="1"/>
  <c r="M24" i="7"/>
  <c r="N22" i="7"/>
  <c r="Y36" i="7"/>
  <c r="Y38" i="7" s="1"/>
  <c r="Y24" i="7"/>
  <c r="Z22" i="7"/>
  <c r="X51" i="5"/>
  <c r="W53" i="5"/>
  <c r="X44" i="5"/>
  <c r="W46" i="5"/>
  <c r="M51" i="5"/>
  <c r="L53" i="5"/>
  <c r="L44" i="5"/>
  <c r="L58" i="5" s="1"/>
  <c r="L60" i="5" s="1"/>
  <c r="K46" i="5"/>
  <c r="C46" i="5" s="1"/>
  <c r="X22" i="5"/>
  <c r="Y20" i="5"/>
  <c r="L22" i="5"/>
  <c r="M20" i="5"/>
  <c r="K18" i="5"/>
  <c r="C18" i="5" s="1"/>
  <c r="L16" i="5"/>
  <c r="K28" i="5"/>
  <c r="C28" i="5" s="1"/>
  <c r="L26" i="5"/>
  <c r="K60" i="5" l="1"/>
  <c r="C58" i="5"/>
  <c r="M31" i="5"/>
  <c r="M33" i="5" s="1"/>
  <c r="Q33" i="9"/>
  <c r="R31" i="9"/>
  <c r="R33" i="9" s="1"/>
  <c r="P46" i="9"/>
  <c r="P58" i="9"/>
  <c r="P60" i="9" s="1"/>
  <c r="Q44" i="9"/>
  <c r="P22" i="9"/>
  <c r="Q20" i="9"/>
  <c r="P57" i="9"/>
  <c r="Q43" i="9"/>
  <c r="Q53" i="9"/>
  <c r="R51" i="9"/>
  <c r="R53" i="9" s="1"/>
  <c r="P37" i="9"/>
  <c r="Q35" i="9"/>
  <c r="R26" i="9"/>
  <c r="Q28" i="9"/>
  <c r="Q18" i="9"/>
  <c r="R16" i="9"/>
  <c r="R18" i="9" s="1"/>
  <c r="P57" i="8"/>
  <c r="Q43" i="8"/>
  <c r="R26" i="8"/>
  <c r="Q28" i="8"/>
  <c r="P37" i="8"/>
  <c r="Q35" i="8"/>
  <c r="P22" i="8"/>
  <c r="Q20" i="8"/>
  <c r="P46" i="8"/>
  <c r="P58" i="8"/>
  <c r="P60" i="8" s="1"/>
  <c r="Q44" i="8"/>
  <c r="Q35" i="5"/>
  <c r="P37" i="5"/>
  <c r="X58" i="5"/>
  <c r="X60" i="5" s="1"/>
  <c r="M43" i="5"/>
  <c r="L57" i="5"/>
  <c r="N21" i="7"/>
  <c r="M35" i="7"/>
  <c r="M43" i="7"/>
  <c r="L57" i="7"/>
  <c r="N44" i="7"/>
  <c r="M58" i="7"/>
  <c r="M60" i="7" s="1"/>
  <c r="M46" i="7"/>
  <c r="Z44" i="7"/>
  <c r="Y58" i="7"/>
  <c r="Y60" i="7" s="1"/>
  <c r="Y46" i="7"/>
  <c r="O51" i="7"/>
  <c r="N53" i="7"/>
  <c r="M31" i="7"/>
  <c r="N29" i="7"/>
  <c r="O22" i="7"/>
  <c r="N24" i="7"/>
  <c r="Z36" i="7"/>
  <c r="Z38" i="7" s="1"/>
  <c r="Z24" i="7"/>
  <c r="Y51" i="5"/>
  <c r="X53" i="5"/>
  <c r="Y44" i="5"/>
  <c r="X46" i="5"/>
  <c r="N51" i="5"/>
  <c r="M53" i="5"/>
  <c r="M44" i="5"/>
  <c r="M58" i="5" s="1"/>
  <c r="M60" i="5" s="1"/>
  <c r="L46" i="5"/>
  <c r="Z20" i="5"/>
  <c r="Y22" i="5"/>
  <c r="N20" i="5"/>
  <c r="M22" i="5"/>
  <c r="M26" i="5"/>
  <c r="L28" i="5"/>
  <c r="M16" i="5"/>
  <c r="L18" i="5"/>
  <c r="N31" i="5" l="1"/>
  <c r="N33" i="5" s="1"/>
  <c r="Q57" i="9"/>
  <c r="R43" i="9"/>
  <c r="R28" i="9"/>
  <c r="S26" i="9"/>
  <c r="R35" i="9"/>
  <c r="R37" i="9" s="1"/>
  <c r="Q37" i="9"/>
  <c r="R20" i="9"/>
  <c r="R22" i="9" s="1"/>
  <c r="Q22" i="9"/>
  <c r="Q58" i="9"/>
  <c r="Q60" i="9" s="1"/>
  <c r="R44" i="9"/>
  <c r="Q46" i="9"/>
  <c r="Q57" i="8"/>
  <c r="R43" i="8"/>
  <c r="Q58" i="8"/>
  <c r="Q60" i="8" s="1"/>
  <c r="R44" i="8"/>
  <c r="Q46" i="8"/>
  <c r="R28" i="8"/>
  <c r="S26" i="8"/>
  <c r="R35" i="8"/>
  <c r="R37" i="8" s="1"/>
  <c r="Q37" i="8"/>
  <c r="R20" i="8"/>
  <c r="R22" i="8" s="1"/>
  <c r="Q22" i="8"/>
  <c r="R35" i="5"/>
  <c r="R37" i="5" s="1"/>
  <c r="Q37" i="5"/>
  <c r="Y58" i="5"/>
  <c r="Y60" i="5" s="1"/>
  <c r="N43" i="5"/>
  <c r="M57" i="5"/>
  <c r="O21" i="7"/>
  <c r="N35" i="7"/>
  <c r="N43" i="7"/>
  <c r="M57" i="7"/>
  <c r="Z58" i="7"/>
  <c r="Z60" i="7" s="1"/>
  <c r="Z46" i="7"/>
  <c r="O53" i="7"/>
  <c r="P51" i="7"/>
  <c r="N58" i="7"/>
  <c r="N60" i="7" s="1"/>
  <c r="N46" i="7"/>
  <c r="O44" i="7"/>
  <c r="O29" i="7"/>
  <c r="O36" i="7" s="1"/>
  <c r="O38" i="7" s="1"/>
  <c r="N31" i="7"/>
  <c r="N36" i="7"/>
  <c r="N38" i="7" s="1"/>
  <c r="O24" i="7"/>
  <c r="P22" i="7"/>
  <c r="Z51" i="5"/>
  <c r="Z53" i="5" s="1"/>
  <c r="Y53" i="5"/>
  <c r="Z44" i="5"/>
  <c r="Y46" i="5"/>
  <c r="O51" i="5"/>
  <c r="N53" i="5"/>
  <c r="N44" i="5"/>
  <c r="N58" i="5" s="1"/>
  <c r="N60" i="5" s="1"/>
  <c r="M46" i="5"/>
  <c r="N22" i="5"/>
  <c r="O20" i="5"/>
  <c r="Z22" i="5"/>
  <c r="M18" i="5"/>
  <c r="N16" i="5"/>
  <c r="M28" i="5"/>
  <c r="N26" i="5"/>
  <c r="O31" i="5" l="1"/>
  <c r="O33" i="5" s="1"/>
  <c r="R58" i="9"/>
  <c r="R60" i="9" s="1"/>
  <c r="R46" i="9"/>
  <c r="R57" i="9"/>
  <c r="S43" i="9"/>
  <c r="T26" i="9"/>
  <c r="S28" i="9"/>
  <c r="T26" i="8"/>
  <c r="S28" i="8"/>
  <c r="R57" i="8"/>
  <c r="S43" i="8"/>
  <c r="R58" i="8"/>
  <c r="R60" i="8" s="1"/>
  <c r="R46" i="8"/>
  <c r="Z46" i="5"/>
  <c r="Z58" i="5"/>
  <c r="Z60" i="5" s="1"/>
  <c r="O43" i="5"/>
  <c r="N57" i="5"/>
  <c r="P21" i="7"/>
  <c r="O35" i="7"/>
  <c r="O43" i="7"/>
  <c r="N57" i="7"/>
  <c r="P53" i="7"/>
  <c r="Q51" i="7"/>
  <c r="O58" i="7"/>
  <c r="O60" i="7" s="1"/>
  <c r="O46" i="7"/>
  <c r="P44" i="7"/>
  <c r="P29" i="7"/>
  <c r="P36" i="7" s="1"/>
  <c r="P38" i="7" s="1"/>
  <c r="O31" i="7"/>
  <c r="P24" i="7"/>
  <c r="Q22" i="7"/>
  <c r="P51" i="5"/>
  <c r="O53" i="5"/>
  <c r="O44" i="5"/>
  <c r="O58" i="5" s="1"/>
  <c r="O60" i="5" s="1"/>
  <c r="N46" i="5"/>
  <c r="P20" i="5"/>
  <c r="O22" i="5"/>
  <c r="O26" i="5"/>
  <c r="N28" i="5"/>
  <c r="O16" i="5"/>
  <c r="N18" i="5"/>
  <c r="P31" i="5" l="1"/>
  <c r="P33" i="5" s="1"/>
  <c r="U26" i="9"/>
  <c r="T28" i="9"/>
  <c r="S57" i="9"/>
  <c r="T43" i="9"/>
  <c r="U26" i="8"/>
  <c r="T28" i="8"/>
  <c r="S57" i="8"/>
  <c r="T43" i="8"/>
  <c r="P43" i="5"/>
  <c r="O57" i="5"/>
  <c r="P43" i="7"/>
  <c r="O57" i="7"/>
  <c r="Q21" i="7"/>
  <c r="P35" i="7"/>
  <c r="Q53" i="7"/>
  <c r="R51" i="7"/>
  <c r="R53" i="7" s="1"/>
  <c r="P58" i="7"/>
  <c r="P60" i="7" s="1"/>
  <c r="P46" i="7"/>
  <c r="Q44" i="7"/>
  <c r="Q29" i="7"/>
  <c r="Q36" i="7" s="1"/>
  <c r="Q38" i="7" s="1"/>
  <c r="P31" i="7"/>
  <c r="Q24" i="7"/>
  <c r="R22" i="7"/>
  <c r="Q51" i="5"/>
  <c r="P53" i="5"/>
  <c r="P44" i="5"/>
  <c r="P58" i="5" s="1"/>
  <c r="P60" i="5" s="1"/>
  <c r="O46" i="5"/>
  <c r="Q20" i="5"/>
  <c r="P22" i="5"/>
  <c r="O18" i="5"/>
  <c r="P16" i="5"/>
  <c r="O28" i="5"/>
  <c r="P26" i="5"/>
  <c r="Q31" i="5" l="1"/>
  <c r="Q33" i="5" s="1"/>
  <c r="U28" i="9"/>
  <c r="V26" i="9"/>
  <c r="T57" i="9"/>
  <c r="U43" i="9"/>
  <c r="V26" i="8"/>
  <c r="U28" i="8"/>
  <c r="T57" i="8"/>
  <c r="U43" i="8"/>
  <c r="Q43" i="5"/>
  <c r="P57" i="5"/>
  <c r="R21" i="7"/>
  <c r="Q35" i="7"/>
  <c r="Q43" i="7"/>
  <c r="P57" i="7"/>
  <c r="R44" i="7"/>
  <c r="Q58" i="7"/>
  <c r="Q60" i="7" s="1"/>
  <c r="Q46" i="7"/>
  <c r="Q31" i="7"/>
  <c r="R29" i="7"/>
  <c r="R31" i="7" s="1"/>
  <c r="R24" i="7"/>
  <c r="R51" i="5"/>
  <c r="R53" i="5" s="1"/>
  <c r="Q53" i="5"/>
  <c r="Q44" i="5"/>
  <c r="Q58" i="5" s="1"/>
  <c r="Q60" i="5" s="1"/>
  <c r="P46" i="5"/>
  <c r="Q22" i="5"/>
  <c r="R20" i="5"/>
  <c r="R22" i="5" s="1"/>
  <c r="Q26" i="5"/>
  <c r="P28" i="5"/>
  <c r="Q16" i="5"/>
  <c r="P18" i="5"/>
  <c r="R31" i="5" l="1"/>
  <c r="R33" i="5" s="1"/>
  <c r="V28" i="9"/>
  <c r="W26" i="9"/>
  <c r="U57" i="9"/>
  <c r="V43" i="9"/>
  <c r="V28" i="8"/>
  <c r="W26" i="8"/>
  <c r="U57" i="8"/>
  <c r="V43" i="8"/>
  <c r="R43" i="5"/>
  <c r="Q57" i="5"/>
  <c r="S21" i="7"/>
  <c r="R35" i="7"/>
  <c r="R43" i="7"/>
  <c r="Q57" i="7"/>
  <c r="R58" i="7"/>
  <c r="R60" i="7" s="1"/>
  <c r="R46" i="7"/>
  <c r="R36" i="7"/>
  <c r="R38" i="7" s="1"/>
  <c r="R44" i="5"/>
  <c r="Q46" i="5"/>
  <c r="Q18" i="5"/>
  <c r="R16" i="5"/>
  <c r="Q28" i="5"/>
  <c r="R26" i="5"/>
  <c r="S26" i="5" s="1"/>
  <c r="T26" i="5" s="1"/>
  <c r="U26" i="5" s="1"/>
  <c r="V26" i="5" s="1"/>
  <c r="W26" i="5" s="1"/>
  <c r="X26" i="5" s="1"/>
  <c r="Y26" i="5" s="1"/>
  <c r="Z26" i="5" s="1"/>
  <c r="X26" i="9" l="1"/>
  <c r="W28" i="9"/>
  <c r="V57" i="9"/>
  <c r="W43" i="9"/>
  <c r="X26" i="8"/>
  <c r="W28" i="8"/>
  <c r="V57" i="8"/>
  <c r="W43" i="8"/>
  <c r="R46" i="5"/>
  <c r="R58" i="5"/>
  <c r="R60" i="5" s="1"/>
  <c r="S43" i="5"/>
  <c r="R57" i="5"/>
  <c r="T21" i="7"/>
  <c r="S35" i="7"/>
  <c r="S43" i="7"/>
  <c r="R57" i="7"/>
  <c r="R28" i="5"/>
  <c r="T31" i="5"/>
  <c r="T33" i="5" s="1"/>
  <c r="R18" i="5"/>
  <c r="Y26" i="9" l="1"/>
  <c r="X28" i="9"/>
  <c r="W57" i="9"/>
  <c r="X43" i="9"/>
  <c r="X28" i="8"/>
  <c r="Y26" i="8"/>
  <c r="W57" i="8"/>
  <c r="X43" i="8"/>
  <c r="T43" i="5"/>
  <c r="S57" i="5"/>
  <c r="U21" i="7"/>
  <c r="T35" i="7"/>
  <c r="T43" i="7"/>
  <c r="S57" i="7"/>
  <c r="S28" i="5"/>
  <c r="U31" i="5"/>
  <c r="U33" i="5" s="1"/>
  <c r="U16" i="5"/>
  <c r="S18" i="5"/>
  <c r="Z26" i="9" l="1"/>
  <c r="Z28" i="9" s="1"/>
  <c r="Y28" i="9"/>
  <c r="X57" i="9"/>
  <c r="Y43" i="9"/>
  <c r="Z26" i="8"/>
  <c r="Z28" i="8" s="1"/>
  <c r="Y28" i="8"/>
  <c r="X57" i="8"/>
  <c r="Y43" i="8"/>
  <c r="U43" i="5"/>
  <c r="T57" i="5"/>
  <c r="U43" i="7"/>
  <c r="T57" i="7"/>
  <c r="V21" i="7"/>
  <c r="U35" i="7"/>
  <c r="T18" i="5"/>
  <c r="T28" i="5"/>
  <c r="V31" i="5"/>
  <c r="V33" i="5" s="1"/>
  <c r="Z43" i="9" l="1"/>
  <c r="Z57" i="9" s="1"/>
  <c r="Y57" i="9"/>
  <c r="Y57" i="8"/>
  <c r="Z43" i="8"/>
  <c r="Z57" i="8" s="1"/>
  <c r="V43" i="5"/>
  <c r="U57" i="5"/>
  <c r="V43" i="7"/>
  <c r="U57" i="7"/>
  <c r="W21" i="7"/>
  <c r="V35" i="7"/>
  <c r="W31" i="5"/>
  <c r="W33" i="5" s="1"/>
  <c r="U28" i="5"/>
  <c r="V16" i="5"/>
  <c r="U18" i="5"/>
  <c r="W43" i="5" l="1"/>
  <c r="V57" i="5"/>
  <c r="W43" i="7"/>
  <c r="V57" i="7"/>
  <c r="X21" i="7"/>
  <c r="W35" i="7"/>
  <c r="V18" i="5"/>
  <c r="W16" i="5"/>
  <c r="V28" i="5"/>
  <c r="X31" i="5"/>
  <c r="X33" i="5" s="1"/>
  <c r="X43" i="5" l="1"/>
  <c r="W57" i="5"/>
  <c r="X43" i="7"/>
  <c r="W57" i="7"/>
  <c r="Y21" i="7"/>
  <c r="X35" i="7"/>
  <c r="Y31" i="5"/>
  <c r="Y33" i="5" s="1"/>
  <c r="W18" i="5"/>
  <c r="X16" i="5"/>
  <c r="W28" i="5"/>
  <c r="Y43" i="5" l="1"/>
  <c r="X57" i="5"/>
  <c r="Y43" i="7"/>
  <c r="X57" i="7"/>
  <c r="Z21" i="7"/>
  <c r="Z35" i="7" s="1"/>
  <c r="Y35" i="7"/>
  <c r="Z31" i="5"/>
  <c r="Z33" i="5" s="1"/>
  <c r="X28" i="5"/>
  <c r="Y16" i="5"/>
  <c r="X18" i="5"/>
  <c r="Z43" i="5" l="1"/>
  <c r="Z57" i="5" s="1"/>
  <c r="Y57" i="5"/>
  <c r="Z43" i="7"/>
  <c r="Z57" i="7" s="1"/>
  <c r="Y57" i="7"/>
  <c r="Z16" i="5"/>
  <c r="Y18" i="5"/>
  <c r="Y28" i="5"/>
  <c r="Z18" i="5" l="1"/>
  <c r="Z28" i="5"/>
  <c r="C53" i="5" l="1"/>
  <c r="C48" i="5"/>
  <c r="C50" i="5"/>
  <c r="C60" i="5" l="1"/>
  <c r="C64" i="5" l="1"/>
</calcChain>
</file>

<file path=xl/sharedStrings.xml><?xml version="1.0" encoding="utf-8"?>
<sst xmlns="http://schemas.openxmlformats.org/spreadsheetml/2006/main" count="417" uniqueCount="127">
  <si>
    <t>Cumulative</t>
  </si>
  <si>
    <t>Reporting Period:</t>
  </si>
  <si>
    <t>Program Name:</t>
  </si>
  <si>
    <t>Program Funding Fuel:</t>
  </si>
  <si>
    <t xml:space="preserve">Participation </t>
  </si>
  <si>
    <t>(Incremental)</t>
  </si>
  <si>
    <t>Row #</t>
  </si>
  <si>
    <t>(Current Total)</t>
  </si>
  <si>
    <t>1Q-2016</t>
  </si>
  <si>
    <t>2Q-2016</t>
  </si>
  <si>
    <t>3Q-2016</t>
  </si>
  <si>
    <t>4Q-2016</t>
  </si>
  <si>
    <t>1Q-2017</t>
  </si>
  <si>
    <t>2Q-2017</t>
  </si>
  <si>
    <t>3Q-2017</t>
  </si>
  <si>
    <t>4Q-2017</t>
  </si>
  <si>
    <t>1Q-2018</t>
  </si>
  <si>
    <t>2Q-2018</t>
  </si>
  <si>
    <t>3Q-2018</t>
  </si>
  <si>
    <t>4Q-2018</t>
  </si>
  <si>
    <t>1Q-2019</t>
  </si>
  <si>
    <t>2Q-2019</t>
  </si>
  <si>
    <t>3Q-2019</t>
  </si>
  <si>
    <t>4Q-2019</t>
  </si>
  <si>
    <t>1Q-2020</t>
  </si>
  <si>
    <t>2Q-2020</t>
  </si>
  <si>
    <t>3Q-2020</t>
  </si>
  <si>
    <t>4Q-2020</t>
  </si>
  <si>
    <t>QUARTERLY DATA ENTRY AREA:</t>
  </si>
  <si>
    <t>Utility</t>
  </si>
  <si>
    <t>Program Sector:</t>
  </si>
  <si>
    <t>Program Target</t>
  </si>
  <si>
    <t>Incentives &amp; Services Expenditures this Quarter</t>
  </si>
  <si>
    <t>PROGRAM ENERGY SAVINGS:</t>
  </si>
  <si>
    <t>PROGRAM FINANCIAL PERFORMANCE:</t>
  </si>
  <si>
    <t>Incentives &amp; Services Funds Currently Encumbered</t>
  </si>
  <si>
    <t>Average Program Expected Useful Life</t>
  </si>
  <si>
    <t>Incentives &amp; Services Expenditures to Date</t>
  </si>
  <si>
    <t>Total Program</t>
  </si>
  <si>
    <t>Annual Incentives &amp; Services Budget:</t>
  </si>
  <si>
    <t>Electric</t>
  </si>
  <si>
    <t>Gas</t>
  </si>
  <si>
    <t>Total Program Expenditures this Quarter</t>
  </si>
  <si>
    <t>Total Program Expenditures to Date</t>
  </si>
  <si>
    <t>Total Program Funds Currently Encumbered</t>
  </si>
  <si>
    <t>Incentives &amp; Services Budget:</t>
  </si>
  <si>
    <t>Total Program Budget:</t>
  </si>
  <si>
    <t>Annual Goals</t>
  </si>
  <si>
    <t>(Current Average)</t>
  </si>
  <si>
    <t>Total Incentives &amp; Services Funds Expended to Date &amp; Encumbered</t>
  </si>
  <si>
    <t>Total Program Funds Expended to Date &amp; Encumbered</t>
  </si>
  <si>
    <t>Electric Savings</t>
  </si>
  <si>
    <t>Electric Peak Demand Savings</t>
  </si>
  <si>
    <t>Gas Savings</t>
  </si>
  <si>
    <t>Incentives &amp; Services</t>
  </si>
  <si>
    <t>Portfolio Administration</t>
  </si>
  <si>
    <t>ELECTRIC PORTFOLIO</t>
  </si>
  <si>
    <t>ELECTRIC PORTFOLIO FINANCIAL PERFORMANCE</t>
  </si>
  <si>
    <t>Portfolio Administration Expenditures this Quarter</t>
  </si>
  <si>
    <t>Portfolio Administration Expenditures to Date</t>
  </si>
  <si>
    <t>Portfolio Administration Funds Currently Encumbered</t>
  </si>
  <si>
    <t>Total Portfolio Administration Funds Expended to Date &amp; Encumbered</t>
  </si>
  <si>
    <t>Portfolio Administration Budget:</t>
  </si>
  <si>
    <t>Portfolio EM&amp;V Budget</t>
  </si>
  <si>
    <t>PROGRAM PARTICIPATION:</t>
  </si>
  <si>
    <t>Portfolio EM&amp;V Expenditures this Quarter</t>
  </si>
  <si>
    <t>Portfolio EM&amp;V Expenditures to Date</t>
  </si>
  <si>
    <t>Portfolio EM&amp;V Currently Encumbered</t>
  </si>
  <si>
    <t>Total Portfolio EM&amp;V Funds Expended to Date &amp; Encumbered</t>
  </si>
  <si>
    <t>GAS PORTFOLIO</t>
  </si>
  <si>
    <t>GAS PORTFOLIO FINANCIAL PERFORMANCE</t>
  </si>
  <si>
    <t>Implementation</t>
  </si>
  <si>
    <t>Implementation Expenditures this Quarter</t>
  </si>
  <si>
    <t>Implementation Expenditures to Date</t>
  </si>
  <si>
    <t>Implementation Funds Currently Encumbered</t>
  </si>
  <si>
    <t>Total Implementation Funds Expended to Date &amp; Encumbered</t>
  </si>
  <si>
    <t>Implementation Budget:</t>
  </si>
  <si>
    <t>Annual Implementation Budget:</t>
  </si>
  <si>
    <t>Annual Total Program Budget:</t>
  </si>
  <si>
    <t>Incentives &amp; Services Budget to Date</t>
  </si>
  <si>
    <t>Implementation Budget to Date</t>
  </si>
  <si>
    <t>Total Program Budget to Date</t>
  </si>
  <si>
    <t>Annual Portfolio Administration Budget:</t>
  </si>
  <si>
    <t>Portfolio Administration Budget to Date:</t>
  </si>
  <si>
    <t>Utility:</t>
  </si>
  <si>
    <t>Annual Portfolio EM&amp;V Budget:</t>
  </si>
  <si>
    <t>Portfolio EM&amp;V Budget to Date:</t>
  </si>
  <si>
    <t>Portfolio EM&amp;V</t>
  </si>
  <si>
    <t>Annual Portfolio-Level Budget:</t>
  </si>
  <si>
    <t>Total Portfolio-Level Budget to Date:</t>
  </si>
  <si>
    <t>Total Portfolio-Level Expenditures this Quarter</t>
  </si>
  <si>
    <t>Total Portfolio-Level Expenditures to Date</t>
  </si>
  <si>
    <t>Total Portfolio-Level Funds Currently Encumbered</t>
  </si>
  <si>
    <t>Total Portfolio-Level Funds Expended to Date &amp; Encumbered</t>
  </si>
  <si>
    <t>Total Portfolio-Level</t>
  </si>
  <si>
    <t>Total Portfolio-Level Budget:</t>
  </si>
  <si>
    <t>Gross First-year Annual MWh Acquired this Quarter</t>
  </si>
  <si>
    <t>Gross First-Year Annual MWh Acquired to Date</t>
  </si>
  <si>
    <t>Gross First-Year Annual MWh Currently Committed</t>
  </si>
  <si>
    <t>Total Gross First-Year Annual MWh Acquired to Date &amp; Committed</t>
  </si>
  <si>
    <t>Gross Lifecycle MWh Acquired this Quarter</t>
  </si>
  <si>
    <t>Gross Lifecycle MWh Acquired to Date</t>
  </si>
  <si>
    <t>Gross Lifecycle MWh Currently Committed</t>
  </si>
  <si>
    <t>Total Gross Lifecycle MWh Acquired to Date &amp; Committed</t>
  </si>
  <si>
    <t>Gross Peak MW Reductions Acquired this Quarter</t>
  </si>
  <si>
    <t>Gross Peak MW Reductions Acquired to Date</t>
  </si>
  <si>
    <t>Gross Peak MW Reductions Currently Committed</t>
  </si>
  <si>
    <t>Total Gross Peak MW Reductions Acquired to Date &amp; Committed</t>
  </si>
  <si>
    <t>Gross First-year Annual Dth Acquired this Quarter</t>
  </si>
  <si>
    <t>Gross First-Year Annual Dth Acquired to Date</t>
  </si>
  <si>
    <t>Gross First-Year Annual Dth Currently Committed</t>
  </si>
  <si>
    <t>Total Gross First-Year Annual Dth Acquired to Date &amp; Committed</t>
  </si>
  <si>
    <t>Gross Lifecycle Dth Acquired this Quarter</t>
  </si>
  <si>
    <t>Gross Lifecycle Dth Acquired to Date</t>
  </si>
  <si>
    <t>Gross Lifecycle Dth Currently Committed</t>
  </si>
  <si>
    <t>Total Gross Lifecycle Dth Acquired to Date &amp; Committed</t>
  </si>
  <si>
    <t>Number of Customers Served to Date</t>
  </si>
  <si>
    <t>Net Target</t>
  </si>
  <si>
    <t>Gross Target:</t>
  </si>
  <si>
    <t>Number of Customers Served this Quarter</t>
  </si>
  <si>
    <t>Number of Customers Currently Committed</t>
  </si>
  <si>
    <t>National Fuel Gas Distribution Corporation</t>
  </si>
  <si>
    <t>Residential Rebate Program</t>
  </si>
  <si>
    <t>Residential</t>
  </si>
  <si>
    <t>NRCIP</t>
  </si>
  <si>
    <t>C&amp;I</t>
  </si>
  <si>
    <t>LIURP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</si>
</sst>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yyyy;@"/>
    <numFmt numFmtId="167" formatCode="_(* #,##0.000_);_(* \(#,##0.0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18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1" xfId="0" applyFont="1" applyFill="1" applyBorder="1" applyAlignment="1">
      <alignment horizontal="right" indent="1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3" borderId="1" xfId="1" applyNumberFormat="1" applyFont="1" applyFill="1" applyBorder="1"/>
    <xf numFmtId="165" fontId="3" fillId="3" borderId="1" xfId="2" applyNumberFormat="1" applyFont="1" applyFill="1" applyBorder="1"/>
    <xf numFmtId="17" fontId="3" fillId="0" borderId="0" xfId="0" applyNumberFormat="1" applyFont="1" applyBorder="1" applyAlignment="1">
      <alignment horizontal="center"/>
    </xf>
    <xf numFmtId="0" fontId="4" fillId="0" borderId="0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right" indent="1"/>
    </xf>
    <xf numFmtId="0" fontId="3" fillId="2" borderId="1" xfId="0" applyFont="1" applyFill="1" applyBorder="1"/>
    <xf numFmtId="0" fontId="3" fillId="0" borderId="1" xfId="0" applyFont="1" applyFill="1" applyBorder="1" applyAlignment="1">
      <alignment horizontal="left" indent="1"/>
    </xf>
    <xf numFmtId="164" fontId="3" fillId="0" borderId="1" xfId="1" applyNumberFormat="1" applyFont="1" applyFill="1" applyBorder="1" applyAlignment="1">
      <alignment horizontal="right" indent="1"/>
    </xf>
    <xf numFmtId="0" fontId="3" fillId="3" borderId="0" xfId="0" applyFont="1" applyFill="1" applyBorder="1" applyAlignment="1">
      <alignment horizontal="center"/>
    </xf>
    <xf numFmtId="164" fontId="3" fillId="0" borderId="1" xfId="1" applyNumberFormat="1" applyFont="1" applyFill="1" applyBorder="1"/>
    <xf numFmtId="164" fontId="3" fillId="2" borderId="1" xfId="1" applyNumberFormat="1" applyFont="1" applyFill="1" applyBorder="1"/>
    <xf numFmtId="164" fontId="2" fillId="0" borderId="1" xfId="1" applyNumberFormat="1" applyFont="1" applyFill="1" applyBorder="1" applyAlignment="1">
      <alignment horizontal="right" indent="1"/>
    </xf>
    <xf numFmtId="164" fontId="2" fillId="0" borderId="1" xfId="1" applyNumberFormat="1" applyFont="1" applyFill="1" applyBorder="1"/>
    <xf numFmtId="164" fontId="2" fillId="4" borderId="1" xfId="1" applyNumberFormat="1" applyFont="1" applyFill="1" applyBorder="1"/>
    <xf numFmtId="164" fontId="6" fillId="0" borderId="1" xfId="1" applyNumberFormat="1" applyFont="1" applyFill="1" applyBorder="1"/>
    <xf numFmtId="164" fontId="3" fillId="0" borderId="1" xfId="0" applyNumberFormat="1" applyFont="1" applyFill="1" applyBorder="1"/>
    <xf numFmtId="165" fontId="2" fillId="0" borderId="1" xfId="2" applyNumberFormat="1" applyFont="1" applyFill="1" applyBorder="1" applyAlignment="1"/>
    <xf numFmtId="165" fontId="6" fillId="0" borderId="1" xfId="2" applyNumberFormat="1" applyFont="1" applyFill="1" applyBorder="1" applyAlignment="1">
      <alignment horizontal="right" indent="1"/>
    </xf>
    <xf numFmtId="165" fontId="6" fillId="0" borderId="1" xfId="2" applyNumberFormat="1" applyFont="1" applyFill="1" applyBorder="1"/>
    <xf numFmtId="165" fontId="3" fillId="0" borderId="1" xfId="2" applyNumberFormat="1" applyFont="1" applyFill="1" applyBorder="1"/>
    <xf numFmtId="0" fontId="3" fillId="0" borderId="0" xfId="0" applyFont="1" applyFill="1" applyBorder="1" applyAlignment="1"/>
    <xf numFmtId="0" fontId="7" fillId="0" borderId="0" xfId="0" applyFont="1" applyBorder="1" applyAlignment="1">
      <alignment horizontal="center"/>
    </xf>
    <xf numFmtId="0" fontId="4" fillId="2" borderId="3" xfId="0" applyFont="1" applyFill="1" applyBorder="1"/>
    <xf numFmtId="165" fontId="3" fillId="0" borderId="1" xfId="2" applyNumberFormat="1" applyFont="1" applyFill="1" applyBorder="1" applyAlignment="1">
      <alignment horizontal="left"/>
    </xf>
    <xf numFmtId="164" fontId="6" fillId="0" borderId="1" xfId="1" applyNumberFormat="1" applyFont="1" applyFill="1" applyBorder="1" applyAlignment="1">
      <alignment horizontal="right" indent="1"/>
    </xf>
    <xf numFmtId="0" fontId="2" fillId="0" borderId="0" xfId="0" applyFont="1" applyBorder="1" applyAlignment="1">
      <alignment horizontal="center"/>
    </xf>
    <xf numFmtId="0" fontId="4" fillId="4" borderId="1" xfId="0" applyFont="1" applyFill="1" applyBorder="1"/>
    <xf numFmtId="166" fontId="2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2" fillId="0" borderId="0" xfId="0" applyFont="1" applyBorder="1"/>
    <xf numFmtId="0" fontId="2" fillId="4" borderId="1" xfId="0" applyFont="1" applyFill="1" applyBorder="1"/>
    <xf numFmtId="164" fontId="8" fillId="4" borderId="1" xfId="1" applyNumberFormat="1" applyFont="1" applyFill="1" applyBorder="1"/>
    <xf numFmtId="165" fontId="2" fillId="4" borderId="1" xfId="2" applyNumberFormat="1" applyFont="1" applyFill="1" applyBorder="1"/>
    <xf numFmtId="0" fontId="2" fillId="0" borderId="0" xfId="0" applyFont="1" applyFill="1" applyBorder="1"/>
    <xf numFmtId="167" fontId="3" fillId="0" borderId="1" xfId="1" applyNumberFormat="1" applyFont="1" applyFill="1" applyBorder="1" applyAlignment="1">
      <alignment horizontal="right" indent="1"/>
    </xf>
    <xf numFmtId="43" fontId="3" fillId="0" borderId="0" xfId="0" applyNumberFormat="1" applyFont="1" applyFill="1" applyBorder="1"/>
    <xf numFmtId="167" fontId="2" fillId="0" borderId="1" xfId="1" applyNumberFormat="1" applyFont="1" applyFill="1" applyBorder="1" applyAlignment="1">
      <alignment horizontal="right" indent="1"/>
    </xf>
    <xf numFmtId="167" fontId="3" fillId="3" borderId="1" xfId="1" applyNumberFormat="1" applyFont="1" applyFill="1" applyBorder="1" applyAlignment="1">
      <alignment horizontal="right" indent="1"/>
    </xf>
    <xf numFmtId="167" fontId="6" fillId="0" borderId="1" xfId="1" applyNumberFormat="1" applyFont="1" applyFill="1" applyBorder="1" applyAlignment="1">
      <alignment horizontal="right" indent="1"/>
    </xf>
    <xf numFmtId="165" fontId="2" fillId="0" borderId="1" xfId="2" applyNumberFormat="1" applyFont="1" applyFill="1" applyBorder="1"/>
    <xf numFmtId="0" fontId="3" fillId="0" borderId="1" xfId="0" applyFont="1" applyFill="1" applyBorder="1" applyAlignment="1">
      <alignment horizontal="left" indent="2"/>
    </xf>
    <xf numFmtId="0" fontId="6" fillId="0" borderId="1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indent="1"/>
    </xf>
    <xf numFmtId="0" fontId="3" fillId="0" borderId="1" xfId="0" applyFont="1" applyBorder="1" applyAlignment="1">
      <alignment horizontal="left" indent="2"/>
    </xf>
    <xf numFmtId="0" fontId="6" fillId="0" borderId="0" xfId="0" applyFont="1" applyFill="1" applyBorder="1"/>
    <xf numFmtId="43" fontId="6" fillId="0" borderId="0" xfId="0" applyNumberFormat="1" applyFont="1" applyFill="1" applyBorder="1"/>
    <xf numFmtId="0" fontId="8" fillId="0" borderId="0" xfId="0" applyFont="1" applyBorder="1" applyAlignment="1">
      <alignment horizontal="center"/>
    </xf>
    <xf numFmtId="165" fontId="3" fillId="0" borderId="1" xfId="2" applyNumberFormat="1" applyFont="1" applyFill="1" applyBorder="1" applyAlignment="1">
      <alignment horizontal="right" indent="1"/>
    </xf>
    <xf numFmtId="49" fontId="2" fillId="5" borderId="1" xfId="0" applyNumberFormat="1" applyFont="1" applyFill="1" applyBorder="1" applyAlignment="1">
      <alignment horizontal="left"/>
    </xf>
    <xf numFmtId="164" fontId="3" fillId="5" borderId="1" xfId="1" applyNumberFormat="1" applyFont="1" applyFill="1" applyBorder="1"/>
    <xf numFmtId="165" fontId="3" fillId="5" borderId="1" xfId="2" applyNumberFormat="1" applyFont="1" applyFill="1" applyBorder="1"/>
    <xf numFmtId="0" fontId="9" fillId="0" borderId="1" xfId="0" applyFont="1" applyFill="1" applyBorder="1" applyAlignment="1">
      <alignment horizontal="right" indent="1"/>
    </xf>
    <xf numFmtId="49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/>
    <xf numFmtId="0" fontId="2" fillId="4" borderId="2" xfId="0" applyFont="1" applyFill="1" applyBorder="1"/>
    <xf numFmtId="164" fontId="6" fillId="0" borderId="0" xfId="0" applyNumberFormat="1" applyFont="1" applyFill="1" applyBorder="1"/>
    <xf numFmtId="0" fontId="8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65" fontId="3" fillId="2" borderId="1" xfId="2" applyNumberFormat="1" applyFont="1" applyFill="1" applyBorder="1"/>
    <xf numFmtId="0" fontId="3" fillId="6" borderId="0" xfId="0" applyFont="1" applyFill="1" applyBorder="1" applyAlignment="1">
      <alignment horizontal="center"/>
    </xf>
    <xf numFmtId="164" fontId="3" fillId="6" borderId="1" xfId="1" applyNumberFormat="1" applyFont="1" applyFill="1" applyBorder="1"/>
    <xf numFmtId="167" fontId="3" fillId="6" borderId="1" xfId="1" applyNumberFormat="1" applyFont="1" applyFill="1" applyBorder="1"/>
    <xf numFmtId="167" fontId="2" fillId="4" borderId="1" xfId="1" applyNumberFormat="1" applyFont="1" applyFill="1" applyBorder="1"/>
    <xf numFmtId="165" fontId="3" fillId="6" borderId="1" xfId="2" applyNumberFormat="1" applyFont="1" applyFill="1" applyBorder="1"/>
    <xf numFmtId="0" fontId="3" fillId="7" borderId="0" xfId="0" applyFont="1" applyFill="1" applyBorder="1" applyAlignment="1">
      <alignment horizontal="center"/>
    </xf>
    <xf numFmtId="164" fontId="3" fillId="7" borderId="1" xfId="1" applyNumberFormat="1" applyFont="1" applyFill="1" applyBorder="1"/>
    <xf numFmtId="165" fontId="4" fillId="4" borderId="1" xfId="2" applyNumberFormat="1" applyFont="1" applyFill="1" applyBorder="1"/>
    <xf numFmtId="0" fontId="2" fillId="0" borderId="0" xfId="0" applyFont="1" applyFill="1" applyBorder="1" applyAlignment="1">
      <alignment horizontal="right" indent="1"/>
    </xf>
    <xf numFmtId="0" fontId="9" fillId="0" borderId="0" xfId="0" applyFont="1" applyFill="1" applyBorder="1" applyAlignment="1">
      <alignment horizontal="right" indent="1"/>
    </xf>
    <xf numFmtId="165" fontId="2" fillId="0" borderId="0" xfId="2" applyNumberFormat="1" applyFont="1" applyFill="1" applyBorder="1"/>
    <xf numFmtId="0" fontId="8" fillId="0" borderId="1" xfId="0" applyFont="1" applyBorder="1" applyAlignment="1">
      <alignment horizontal="center"/>
    </xf>
    <xf numFmtId="164" fontId="3" fillId="8" borderId="1" xfId="1" applyNumberFormat="1" applyFont="1" applyFill="1" applyBorder="1"/>
    <xf numFmtId="0" fontId="2" fillId="0" borderId="0" xfId="0" applyFont="1" applyFill="1" applyBorder="1" applyAlignment="1"/>
    <xf numFmtId="0" fontId="3" fillId="5" borderId="0" xfId="0" applyFont="1" applyFill="1" applyBorder="1"/>
    <xf numFmtId="0" fontId="2" fillId="5" borderId="0" xfId="0" applyFont="1" applyFill="1" applyBorder="1" applyAlignment="1"/>
    <xf numFmtId="0" fontId="2" fillId="5" borderId="0" xfId="0" applyFont="1" applyFill="1" applyBorder="1" applyAlignment="1">
      <alignment horizontal="center"/>
    </xf>
    <xf numFmtId="37" fontId="3" fillId="3" borderId="1" xfId="2" applyNumberFormat="1" applyFont="1" applyFill="1" applyBorder="1"/>
    <xf numFmtId="1" fontId="3" fillId="3" borderId="1" xfId="2" applyNumberFormat="1" applyFont="1" applyFill="1" applyBorder="1"/>
    <xf numFmtId="42" fontId="3" fillId="6" borderId="1" xfId="2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zoomScaleNormal="100" workbookViewId="0">
      <pane xSplit="2" ySplit="9" topLeftCell="C10" activePane="bottomRight" state="frozen"/>
      <selection activeCell="A10" sqref="A9:C10"/>
      <selection pane="topRight" activeCell="A10" sqref="A9:C10"/>
      <selection pane="bottomLeft" activeCell="A10" sqref="A9:C10"/>
      <selection pane="bottomRight"/>
    </sheetView>
  </sheetViews>
  <sheetFormatPr defaultRowHeight="15" x14ac:dyDescent="0.25"/>
  <cols>
    <col min="1" max="1" width="3.7109375" style="2" customWidth="1"/>
    <col min="2" max="2" width="69.140625" style="2" bestFit="1" customWidth="1"/>
    <col min="3" max="3" width="21.7109375" style="2" customWidth="1"/>
    <col min="4" max="4" width="3.7109375" style="3" customWidth="1"/>
    <col min="5" max="5" width="3.5703125" style="3" customWidth="1"/>
    <col min="6" max="6" width="26.85546875" style="3" bestFit="1" customWidth="1"/>
    <col min="7" max="26" width="15.7109375" style="2" customWidth="1"/>
    <col min="27" max="27" width="15.7109375" style="36" customWidth="1"/>
    <col min="28" max="28" width="6.42578125" style="2" customWidth="1"/>
    <col min="29" max="29" width="15.7109375" style="2" customWidth="1"/>
    <col min="30" max="16384" width="9.140625" style="2"/>
  </cols>
  <sheetData>
    <row r="1" spans="1:28" x14ac:dyDescent="0.25">
      <c r="B1" s="1" t="s">
        <v>29</v>
      </c>
      <c r="C1" s="55" t="s">
        <v>121</v>
      </c>
      <c r="D1" s="80"/>
      <c r="E1" s="81"/>
      <c r="F1" s="81"/>
      <c r="G1" s="79" t="s">
        <v>28</v>
      </c>
      <c r="AA1" s="2" t="s">
        <v>40</v>
      </c>
    </row>
    <row r="2" spans="1:28" x14ac:dyDescent="0.25">
      <c r="B2" s="1" t="s">
        <v>2</v>
      </c>
      <c r="C2" s="55" t="s">
        <v>122</v>
      </c>
      <c r="D2" s="80"/>
      <c r="E2" s="80"/>
      <c r="F2" s="64" t="s">
        <v>47</v>
      </c>
      <c r="G2" s="53">
        <v>2016</v>
      </c>
      <c r="H2" s="53">
        <v>2017</v>
      </c>
      <c r="I2" s="53">
        <v>2018</v>
      </c>
      <c r="J2" s="53">
        <v>2019</v>
      </c>
      <c r="K2" s="53">
        <v>2020</v>
      </c>
      <c r="AA2" s="2" t="s">
        <v>41</v>
      </c>
    </row>
    <row r="3" spans="1:28" x14ac:dyDescent="0.25">
      <c r="B3" s="1" t="s">
        <v>3</v>
      </c>
      <c r="C3" s="59" t="s">
        <v>41</v>
      </c>
      <c r="F3" s="58" t="s">
        <v>118</v>
      </c>
      <c r="G3" s="78">
        <f>G4/0.9</f>
        <v>134226.58888888889</v>
      </c>
      <c r="H3" s="78">
        <f t="shared" ref="H3:K3" si="0">H4/0.9</f>
        <v>134226.66666666666</v>
      </c>
      <c r="I3" s="78">
        <f t="shared" si="0"/>
        <v>0</v>
      </c>
      <c r="J3" s="78">
        <f t="shared" si="0"/>
        <v>0</v>
      </c>
      <c r="K3" s="78">
        <f t="shared" si="0"/>
        <v>0</v>
      </c>
    </row>
    <row r="4" spans="1:28" x14ac:dyDescent="0.25">
      <c r="B4" s="1"/>
      <c r="C4" s="59" t="s">
        <v>41</v>
      </c>
      <c r="F4" s="58" t="s">
        <v>117</v>
      </c>
      <c r="G4" s="56">
        <v>120803.93</v>
      </c>
      <c r="H4" s="56">
        <v>120804</v>
      </c>
      <c r="I4" s="56"/>
      <c r="J4" s="56"/>
      <c r="K4" s="56"/>
    </row>
    <row r="5" spans="1:28" x14ac:dyDescent="0.25">
      <c r="B5" s="1" t="s">
        <v>30</v>
      </c>
      <c r="C5" s="60" t="s">
        <v>123</v>
      </c>
      <c r="F5" s="58" t="s">
        <v>45</v>
      </c>
      <c r="G5" s="57">
        <v>2500000</v>
      </c>
      <c r="H5" s="57">
        <v>2500000</v>
      </c>
      <c r="I5" s="57"/>
      <c r="J5" s="57"/>
      <c r="K5" s="57"/>
    </row>
    <row r="6" spans="1:28" x14ac:dyDescent="0.25">
      <c r="B6" s="1" t="s">
        <v>1</v>
      </c>
      <c r="C6" s="34" t="s">
        <v>12</v>
      </c>
      <c r="F6" s="58" t="s">
        <v>76</v>
      </c>
      <c r="G6" s="57">
        <v>150000</v>
      </c>
      <c r="H6" s="57">
        <v>150000</v>
      </c>
      <c r="I6" s="57"/>
      <c r="J6" s="57"/>
      <c r="K6" s="57"/>
    </row>
    <row r="7" spans="1:28" x14ac:dyDescent="0.25">
      <c r="F7" s="58" t="s">
        <v>46</v>
      </c>
      <c r="G7" s="46">
        <f>G5+G6</f>
        <v>2650000</v>
      </c>
      <c r="H7" s="46">
        <f t="shared" ref="H7:K7" si="1">H5+H6</f>
        <v>2650000</v>
      </c>
      <c r="I7" s="46">
        <f t="shared" si="1"/>
        <v>0</v>
      </c>
      <c r="J7" s="46">
        <f t="shared" si="1"/>
        <v>0</v>
      </c>
      <c r="K7" s="46">
        <f t="shared" si="1"/>
        <v>0</v>
      </c>
    </row>
    <row r="8" spans="1:28" x14ac:dyDescent="0.25">
      <c r="D8" s="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2"/>
      <c r="AB8" s="28" t="s">
        <v>6</v>
      </c>
    </row>
    <row r="9" spans="1:28" ht="15" customHeight="1" x14ac:dyDescent="0.25"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9" t="s">
        <v>16</v>
      </c>
      <c r="P9" s="9" t="s">
        <v>17</v>
      </c>
      <c r="Q9" s="9" t="s">
        <v>18</v>
      </c>
      <c r="R9" s="9" t="s">
        <v>19</v>
      </c>
      <c r="S9" s="9" t="s">
        <v>20</v>
      </c>
      <c r="T9" s="9" t="s">
        <v>21</v>
      </c>
      <c r="U9" s="9" t="s">
        <v>22</v>
      </c>
      <c r="V9" s="9" t="s">
        <v>23</v>
      </c>
      <c r="W9" s="9" t="s">
        <v>24</v>
      </c>
      <c r="X9" s="9" t="s">
        <v>25</v>
      </c>
      <c r="Y9" s="9" t="s">
        <v>26</v>
      </c>
      <c r="Z9" s="9" t="s">
        <v>27</v>
      </c>
      <c r="AA9" s="10" t="s">
        <v>0</v>
      </c>
      <c r="AB9" s="3">
        <v>1</v>
      </c>
    </row>
    <row r="10" spans="1:28" ht="15" customHeight="1" x14ac:dyDescent="0.25">
      <c r="A10" s="86" t="s">
        <v>33</v>
      </c>
      <c r="B10" s="86"/>
      <c r="C10" s="86"/>
      <c r="F10" s="1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40"/>
      <c r="AB10" s="3">
        <v>2</v>
      </c>
    </row>
    <row r="11" spans="1:28" x14ac:dyDescent="0.25">
      <c r="B11" s="35" t="s">
        <v>31</v>
      </c>
      <c r="C11" s="33"/>
      <c r="F11" s="4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20"/>
      <c r="AB11" s="3">
        <v>3</v>
      </c>
    </row>
    <row r="12" spans="1:28" x14ac:dyDescent="0.25">
      <c r="B12" s="1" t="str">
        <f>IF(C3="Electric","Annual Gross MWh Target","Annual Gross Dth Target")</f>
        <v>Annual Gross Dth Target</v>
      </c>
      <c r="C12" s="18">
        <f>HLOOKUP($C$6,$G$9:$Z$65,AB12,FALSE)</f>
        <v>134226.66666666666</v>
      </c>
      <c r="F12" s="4"/>
      <c r="G12" s="19">
        <f t="shared" ref="G12:J12" si="2">$G$3</f>
        <v>134226.58888888889</v>
      </c>
      <c r="H12" s="19">
        <f t="shared" si="2"/>
        <v>134226.58888888889</v>
      </c>
      <c r="I12" s="19">
        <f t="shared" si="2"/>
        <v>134226.58888888889</v>
      </c>
      <c r="J12" s="19">
        <f t="shared" si="2"/>
        <v>134226.58888888889</v>
      </c>
      <c r="K12" s="19">
        <f>$H$3</f>
        <v>134226.66666666666</v>
      </c>
      <c r="L12" s="19">
        <f t="shared" ref="L12:N12" si="3">$H$3</f>
        <v>134226.66666666666</v>
      </c>
      <c r="M12" s="19">
        <f t="shared" si="3"/>
        <v>134226.66666666666</v>
      </c>
      <c r="N12" s="19">
        <f t="shared" si="3"/>
        <v>134226.66666666666</v>
      </c>
      <c r="O12" s="19">
        <f>$I$3</f>
        <v>0</v>
      </c>
      <c r="P12" s="19">
        <f t="shared" ref="P12:R12" si="4">$I$3</f>
        <v>0</v>
      </c>
      <c r="Q12" s="19">
        <f t="shared" si="4"/>
        <v>0</v>
      </c>
      <c r="R12" s="19">
        <f t="shared" si="4"/>
        <v>0</v>
      </c>
      <c r="S12" s="19">
        <f>$J$3</f>
        <v>0</v>
      </c>
      <c r="T12" s="19">
        <f t="shared" ref="T12:V12" si="5">$J$3</f>
        <v>0</v>
      </c>
      <c r="U12" s="19">
        <f t="shared" si="5"/>
        <v>0</v>
      </c>
      <c r="V12" s="19">
        <f t="shared" si="5"/>
        <v>0</v>
      </c>
      <c r="W12" s="19">
        <f>$K$3</f>
        <v>0</v>
      </c>
      <c r="X12" s="19">
        <f t="shared" ref="X12:Z12" si="6">$K$3</f>
        <v>0</v>
      </c>
      <c r="Y12" s="19">
        <f t="shared" si="6"/>
        <v>0</v>
      </c>
      <c r="Z12" s="19">
        <f t="shared" si="6"/>
        <v>0</v>
      </c>
      <c r="AA12" s="20"/>
      <c r="AB12" s="3">
        <v>4</v>
      </c>
    </row>
    <row r="13" spans="1:28" x14ac:dyDescent="0.25">
      <c r="B13" s="1" t="str">
        <f>IF(C3="Electric","Gross MWh Target to Date","Gross Dth Target to Date")</f>
        <v>Gross Dth Target to Date</v>
      </c>
      <c r="C13" s="18">
        <f>HLOOKUP($C$6,$G$9:$Z$65,AB13,FALSE)</f>
        <v>167783.25555555554</v>
      </c>
      <c r="F13" s="4"/>
      <c r="G13" s="19">
        <f>G12*(1/4)</f>
        <v>33556.647222222222</v>
      </c>
      <c r="H13" s="19">
        <f>G13+(H12*(1/4))</f>
        <v>67113.294444444444</v>
      </c>
      <c r="I13" s="19">
        <f>H13+(I12*(1/4))</f>
        <v>100669.94166666667</v>
      </c>
      <c r="J13" s="19">
        <f t="shared" ref="J13:Z13" si="7">I13+(J12*(1/4))</f>
        <v>134226.58888888889</v>
      </c>
      <c r="K13" s="19">
        <f>J13+(K12*(1/4))</f>
        <v>167783.25555555554</v>
      </c>
      <c r="L13" s="19">
        <f>K13+(L12*(1/4))</f>
        <v>201339.9222222222</v>
      </c>
      <c r="M13" s="19">
        <f t="shared" si="7"/>
        <v>234896.58888888886</v>
      </c>
      <c r="N13" s="19">
        <f t="shared" si="7"/>
        <v>268453.25555555552</v>
      </c>
      <c r="O13" s="19">
        <f t="shared" si="7"/>
        <v>268453.25555555552</v>
      </c>
      <c r="P13" s="19">
        <f t="shared" si="7"/>
        <v>268453.25555555552</v>
      </c>
      <c r="Q13" s="19">
        <f t="shared" si="7"/>
        <v>268453.25555555552</v>
      </c>
      <c r="R13" s="19">
        <f t="shared" si="7"/>
        <v>268453.25555555552</v>
      </c>
      <c r="S13" s="19">
        <f t="shared" si="7"/>
        <v>268453.25555555552</v>
      </c>
      <c r="T13" s="19">
        <f t="shared" si="7"/>
        <v>268453.25555555552</v>
      </c>
      <c r="U13" s="19">
        <f t="shared" si="7"/>
        <v>268453.25555555552</v>
      </c>
      <c r="V13" s="19">
        <f t="shared" si="7"/>
        <v>268453.25555555552</v>
      </c>
      <c r="W13" s="19">
        <f t="shared" si="7"/>
        <v>268453.25555555552</v>
      </c>
      <c r="X13" s="19">
        <f t="shared" si="7"/>
        <v>268453.25555555552</v>
      </c>
      <c r="Y13" s="19">
        <f t="shared" si="7"/>
        <v>268453.25555555552</v>
      </c>
      <c r="Z13" s="19">
        <f t="shared" si="7"/>
        <v>268453.25555555552</v>
      </c>
      <c r="AA13" s="20"/>
      <c r="AB13" s="3">
        <v>5</v>
      </c>
    </row>
    <row r="14" spans="1:28" x14ac:dyDescent="0.25">
      <c r="B14" s="35" t="s">
        <v>51</v>
      </c>
      <c r="C14" s="33"/>
      <c r="F14" s="4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20"/>
      <c r="AB14" s="3">
        <v>6</v>
      </c>
    </row>
    <row r="15" spans="1:28" x14ac:dyDescent="0.25">
      <c r="B15" s="47" t="s">
        <v>96</v>
      </c>
      <c r="C15" s="14">
        <f t="shared" ref="C15:C23" si="8">HLOOKUP($C$6,$G$9:$Z$65,AB15,FALSE)</f>
        <v>241.178</v>
      </c>
      <c r="F15" s="66" t="s">
        <v>5</v>
      </c>
      <c r="G15" s="67">
        <v>590.798</v>
      </c>
      <c r="H15" s="67">
        <v>362.10200000000003</v>
      </c>
      <c r="I15" s="67">
        <v>381.89300000000003</v>
      </c>
      <c r="J15" s="67">
        <v>735.93200000000002</v>
      </c>
      <c r="K15" s="67">
        <v>241.178</v>
      </c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19">
        <f>SUM(G15:Z15)</f>
        <v>2311.9030000000002</v>
      </c>
      <c r="AB15" s="3">
        <v>7</v>
      </c>
    </row>
    <row r="16" spans="1:28" x14ac:dyDescent="0.25">
      <c r="B16" s="47" t="s">
        <v>97</v>
      </c>
      <c r="C16" s="14">
        <f t="shared" si="8"/>
        <v>2311.9030000000002</v>
      </c>
      <c r="F16" s="4"/>
      <c r="G16" s="16">
        <f>G15</f>
        <v>590.798</v>
      </c>
      <c r="H16" s="16">
        <f t="shared" ref="H16:R16" si="9">G16+H15</f>
        <v>952.90000000000009</v>
      </c>
      <c r="I16" s="16">
        <f t="shared" si="9"/>
        <v>1334.7930000000001</v>
      </c>
      <c r="J16" s="16">
        <f t="shared" si="9"/>
        <v>2070.7250000000004</v>
      </c>
      <c r="K16" s="16">
        <f t="shared" si="9"/>
        <v>2311.9030000000002</v>
      </c>
      <c r="L16" s="16">
        <f t="shared" si="9"/>
        <v>2311.9030000000002</v>
      </c>
      <c r="M16" s="16">
        <f t="shared" si="9"/>
        <v>2311.9030000000002</v>
      </c>
      <c r="N16" s="16">
        <f t="shared" si="9"/>
        <v>2311.9030000000002</v>
      </c>
      <c r="O16" s="16">
        <f t="shared" si="9"/>
        <v>2311.9030000000002</v>
      </c>
      <c r="P16" s="16">
        <f t="shared" si="9"/>
        <v>2311.9030000000002</v>
      </c>
      <c r="Q16" s="16">
        <f t="shared" si="9"/>
        <v>2311.9030000000002</v>
      </c>
      <c r="R16" s="16">
        <f t="shared" si="9"/>
        <v>2311.9030000000002</v>
      </c>
      <c r="S16" s="16">
        <f>S15</f>
        <v>0</v>
      </c>
      <c r="T16" s="16">
        <f t="shared" ref="T16:Z16" si="10">S16+T15</f>
        <v>0</v>
      </c>
      <c r="U16" s="16">
        <f t="shared" si="10"/>
        <v>0</v>
      </c>
      <c r="V16" s="16">
        <f t="shared" si="10"/>
        <v>0</v>
      </c>
      <c r="W16" s="16">
        <f t="shared" si="10"/>
        <v>0</v>
      </c>
      <c r="X16" s="16">
        <f t="shared" si="10"/>
        <v>0</v>
      </c>
      <c r="Y16" s="16">
        <f t="shared" si="10"/>
        <v>0</v>
      </c>
      <c r="Z16" s="16">
        <f t="shared" si="10"/>
        <v>0</v>
      </c>
      <c r="AA16" s="38"/>
      <c r="AB16" s="3">
        <v>8</v>
      </c>
    </row>
    <row r="17" spans="2:28" x14ac:dyDescent="0.25">
      <c r="B17" s="47" t="s">
        <v>98</v>
      </c>
      <c r="C17" s="14">
        <f t="shared" si="8"/>
        <v>0</v>
      </c>
      <c r="F17" s="15" t="s">
        <v>7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38"/>
      <c r="AB17" s="3">
        <v>9</v>
      </c>
    </row>
    <row r="18" spans="2:28" x14ac:dyDescent="0.25">
      <c r="B18" s="48" t="s">
        <v>99</v>
      </c>
      <c r="C18" s="31">
        <f t="shared" si="8"/>
        <v>2311.9030000000002</v>
      </c>
      <c r="D18" s="51"/>
      <c r="E18" s="51"/>
      <c r="F18" s="51"/>
      <c r="G18" s="21">
        <f>G16+G17</f>
        <v>590.798</v>
      </c>
      <c r="H18" s="21">
        <f t="shared" ref="H18:R18" si="11">H16+H17</f>
        <v>952.90000000000009</v>
      </c>
      <c r="I18" s="21">
        <f t="shared" si="11"/>
        <v>1334.7930000000001</v>
      </c>
      <c r="J18" s="21">
        <f t="shared" si="11"/>
        <v>2070.7250000000004</v>
      </c>
      <c r="K18" s="21">
        <f t="shared" si="11"/>
        <v>2311.9030000000002</v>
      </c>
      <c r="L18" s="21">
        <f t="shared" si="11"/>
        <v>2311.9030000000002</v>
      </c>
      <c r="M18" s="21">
        <f t="shared" si="11"/>
        <v>2311.9030000000002</v>
      </c>
      <c r="N18" s="21">
        <f t="shared" si="11"/>
        <v>2311.9030000000002</v>
      </c>
      <c r="O18" s="21">
        <f t="shared" si="11"/>
        <v>2311.9030000000002</v>
      </c>
      <c r="P18" s="21">
        <f t="shared" si="11"/>
        <v>2311.9030000000002</v>
      </c>
      <c r="Q18" s="21">
        <f t="shared" si="11"/>
        <v>2311.9030000000002</v>
      </c>
      <c r="R18" s="21">
        <f t="shared" si="11"/>
        <v>2311.9030000000002</v>
      </c>
      <c r="S18" s="21">
        <f>S16+S17</f>
        <v>0</v>
      </c>
      <c r="T18" s="21">
        <f t="shared" ref="T18:Z18" si="12">T16+T17</f>
        <v>0</v>
      </c>
      <c r="U18" s="21">
        <f t="shared" si="12"/>
        <v>0</v>
      </c>
      <c r="V18" s="21">
        <f t="shared" si="12"/>
        <v>0</v>
      </c>
      <c r="W18" s="21">
        <f t="shared" si="12"/>
        <v>0</v>
      </c>
      <c r="X18" s="21">
        <f t="shared" si="12"/>
        <v>0</v>
      </c>
      <c r="Y18" s="21">
        <f t="shared" si="12"/>
        <v>0</v>
      </c>
      <c r="Z18" s="21">
        <f t="shared" si="12"/>
        <v>0</v>
      </c>
      <c r="AA18" s="20"/>
      <c r="AB18" s="3">
        <v>10</v>
      </c>
    </row>
    <row r="19" spans="2:28" x14ac:dyDescent="0.25">
      <c r="B19" s="47" t="s">
        <v>100</v>
      </c>
      <c r="C19" s="14">
        <f t="shared" si="8"/>
        <v>3617.67</v>
      </c>
      <c r="F19" s="4"/>
      <c r="G19" s="16">
        <f>G15*G23</f>
        <v>8861.9699999999993</v>
      </c>
      <c r="H19" s="16">
        <f t="shared" ref="H19:Z19" si="13">H15*H23</f>
        <v>5431.5300000000007</v>
      </c>
      <c r="I19" s="16">
        <f t="shared" si="13"/>
        <v>5728.3950000000004</v>
      </c>
      <c r="J19" s="16">
        <f t="shared" si="13"/>
        <v>11038.98</v>
      </c>
      <c r="K19" s="16">
        <f t="shared" si="13"/>
        <v>3617.67</v>
      </c>
      <c r="L19" s="16">
        <f t="shared" si="13"/>
        <v>0</v>
      </c>
      <c r="M19" s="16">
        <f t="shared" si="13"/>
        <v>0</v>
      </c>
      <c r="N19" s="16">
        <f t="shared" si="13"/>
        <v>0</v>
      </c>
      <c r="O19" s="16">
        <f t="shared" si="13"/>
        <v>0</v>
      </c>
      <c r="P19" s="16">
        <f t="shared" si="13"/>
        <v>0</v>
      </c>
      <c r="Q19" s="16">
        <f t="shared" si="13"/>
        <v>0</v>
      </c>
      <c r="R19" s="16">
        <f t="shared" si="13"/>
        <v>0</v>
      </c>
      <c r="S19" s="16">
        <f t="shared" si="13"/>
        <v>0</v>
      </c>
      <c r="T19" s="16">
        <f t="shared" si="13"/>
        <v>0</v>
      </c>
      <c r="U19" s="16">
        <f t="shared" si="13"/>
        <v>0</v>
      </c>
      <c r="V19" s="16">
        <f t="shared" si="13"/>
        <v>0</v>
      </c>
      <c r="W19" s="16">
        <f t="shared" si="13"/>
        <v>0</v>
      </c>
      <c r="X19" s="16">
        <f t="shared" si="13"/>
        <v>0</v>
      </c>
      <c r="Y19" s="16">
        <f t="shared" si="13"/>
        <v>0</v>
      </c>
      <c r="Z19" s="16">
        <f t="shared" si="13"/>
        <v>0</v>
      </c>
      <c r="AA19" s="19">
        <f>SUM(G19:Z19)</f>
        <v>34678.544999999998</v>
      </c>
      <c r="AB19" s="3">
        <v>11</v>
      </c>
    </row>
    <row r="20" spans="2:28" x14ac:dyDescent="0.25">
      <c r="B20" s="47" t="s">
        <v>101</v>
      </c>
      <c r="C20" s="14">
        <f t="shared" si="8"/>
        <v>34678.544999999998</v>
      </c>
      <c r="F20" s="4"/>
      <c r="G20" s="16">
        <f>G19</f>
        <v>8861.9699999999993</v>
      </c>
      <c r="H20" s="16">
        <f>G20+H19</f>
        <v>14293.5</v>
      </c>
      <c r="I20" s="16">
        <f t="shared" ref="I20:R20" si="14">H20+I19</f>
        <v>20021.895</v>
      </c>
      <c r="J20" s="16">
        <f t="shared" si="14"/>
        <v>31060.875</v>
      </c>
      <c r="K20" s="16">
        <f t="shared" si="14"/>
        <v>34678.544999999998</v>
      </c>
      <c r="L20" s="16">
        <f t="shared" si="14"/>
        <v>34678.544999999998</v>
      </c>
      <c r="M20" s="16">
        <f t="shared" si="14"/>
        <v>34678.544999999998</v>
      </c>
      <c r="N20" s="16">
        <f t="shared" si="14"/>
        <v>34678.544999999998</v>
      </c>
      <c r="O20" s="16">
        <f t="shared" si="14"/>
        <v>34678.544999999998</v>
      </c>
      <c r="P20" s="16">
        <f t="shared" si="14"/>
        <v>34678.544999999998</v>
      </c>
      <c r="Q20" s="16">
        <f t="shared" si="14"/>
        <v>34678.544999999998</v>
      </c>
      <c r="R20" s="16">
        <f t="shared" si="14"/>
        <v>34678.544999999998</v>
      </c>
      <c r="S20" s="16">
        <f>S19</f>
        <v>0</v>
      </c>
      <c r="T20" s="16">
        <f t="shared" ref="T20:Z20" si="15">S20+T19</f>
        <v>0</v>
      </c>
      <c r="U20" s="16">
        <f t="shared" si="15"/>
        <v>0</v>
      </c>
      <c r="V20" s="16">
        <f t="shared" si="15"/>
        <v>0</v>
      </c>
      <c r="W20" s="16">
        <f t="shared" si="15"/>
        <v>0</v>
      </c>
      <c r="X20" s="16">
        <f t="shared" si="15"/>
        <v>0</v>
      </c>
      <c r="Y20" s="16">
        <f t="shared" si="15"/>
        <v>0</v>
      </c>
      <c r="Z20" s="16">
        <f t="shared" si="15"/>
        <v>0</v>
      </c>
      <c r="AA20" s="38"/>
      <c r="AB20" s="3">
        <v>12</v>
      </c>
    </row>
    <row r="21" spans="2:28" x14ac:dyDescent="0.25">
      <c r="B21" s="47" t="s">
        <v>102</v>
      </c>
      <c r="C21" s="14">
        <f t="shared" si="8"/>
        <v>0</v>
      </c>
      <c r="F21" s="4"/>
      <c r="G21" s="16">
        <f>G17*G23</f>
        <v>0</v>
      </c>
      <c r="H21" s="16">
        <f t="shared" ref="H21:Z21" si="16">H17*H23</f>
        <v>0</v>
      </c>
      <c r="I21" s="16">
        <f t="shared" si="16"/>
        <v>0</v>
      </c>
      <c r="J21" s="16">
        <f t="shared" si="16"/>
        <v>0</v>
      </c>
      <c r="K21" s="16">
        <f t="shared" si="16"/>
        <v>0</v>
      </c>
      <c r="L21" s="16">
        <f t="shared" si="16"/>
        <v>0</v>
      </c>
      <c r="M21" s="16">
        <f t="shared" si="16"/>
        <v>0</v>
      </c>
      <c r="N21" s="16">
        <f t="shared" si="16"/>
        <v>0</v>
      </c>
      <c r="O21" s="16">
        <f t="shared" si="16"/>
        <v>0</v>
      </c>
      <c r="P21" s="16">
        <f t="shared" si="16"/>
        <v>0</v>
      </c>
      <c r="Q21" s="16">
        <f t="shared" si="16"/>
        <v>0</v>
      </c>
      <c r="R21" s="16">
        <f t="shared" si="16"/>
        <v>0</v>
      </c>
      <c r="S21" s="16">
        <f t="shared" si="16"/>
        <v>0</v>
      </c>
      <c r="T21" s="16">
        <f t="shared" si="16"/>
        <v>0</v>
      </c>
      <c r="U21" s="16">
        <f t="shared" si="16"/>
        <v>0</v>
      </c>
      <c r="V21" s="16">
        <f t="shared" si="16"/>
        <v>0</v>
      </c>
      <c r="W21" s="16">
        <f t="shared" si="16"/>
        <v>0</v>
      </c>
      <c r="X21" s="16">
        <f t="shared" si="16"/>
        <v>0</v>
      </c>
      <c r="Y21" s="16">
        <f t="shared" si="16"/>
        <v>0</v>
      </c>
      <c r="Z21" s="16">
        <f t="shared" si="16"/>
        <v>0</v>
      </c>
      <c r="AA21" s="38"/>
      <c r="AB21" s="3">
        <v>13</v>
      </c>
    </row>
    <row r="22" spans="2:28" x14ac:dyDescent="0.25">
      <c r="B22" s="48" t="s">
        <v>103</v>
      </c>
      <c r="C22" s="31">
        <f t="shared" si="8"/>
        <v>34678.544999999998</v>
      </c>
      <c r="D22" s="51"/>
      <c r="E22" s="51"/>
      <c r="F22" s="51"/>
      <c r="G22" s="21">
        <f>G20+G21</f>
        <v>8861.9699999999993</v>
      </c>
      <c r="H22" s="21">
        <f>H20+H21</f>
        <v>14293.5</v>
      </c>
      <c r="I22" s="21">
        <f t="shared" ref="I22:R22" si="17">I20+I21</f>
        <v>20021.895</v>
      </c>
      <c r="J22" s="21">
        <f t="shared" si="17"/>
        <v>31060.875</v>
      </c>
      <c r="K22" s="21">
        <f t="shared" si="17"/>
        <v>34678.544999999998</v>
      </c>
      <c r="L22" s="21">
        <f t="shared" si="17"/>
        <v>34678.544999999998</v>
      </c>
      <c r="M22" s="21">
        <f t="shared" si="17"/>
        <v>34678.544999999998</v>
      </c>
      <c r="N22" s="21">
        <f t="shared" si="17"/>
        <v>34678.544999999998</v>
      </c>
      <c r="O22" s="21">
        <f t="shared" si="17"/>
        <v>34678.544999999998</v>
      </c>
      <c r="P22" s="21">
        <f t="shared" si="17"/>
        <v>34678.544999999998</v>
      </c>
      <c r="Q22" s="21">
        <f t="shared" si="17"/>
        <v>34678.544999999998</v>
      </c>
      <c r="R22" s="21">
        <f t="shared" si="17"/>
        <v>34678.544999999998</v>
      </c>
      <c r="S22" s="21">
        <f>S20+S21</f>
        <v>0</v>
      </c>
      <c r="T22" s="21">
        <f t="shared" ref="T22:Z22" si="18">T20+T21</f>
        <v>0</v>
      </c>
      <c r="U22" s="21">
        <f t="shared" si="18"/>
        <v>0</v>
      </c>
      <c r="V22" s="21">
        <f t="shared" si="18"/>
        <v>0</v>
      </c>
      <c r="W22" s="21">
        <f t="shared" si="18"/>
        <v>0</v>
      </c>
      <c r="X22" s="21">
        <f t="shared" si="18"/>
        <v>0</v>
      </c>
      <c r="Y22" s="21">
        <f t="shared" si="18"/>
        <v>0</v>
      </c>
      <c r="Z22" s="21">
        <f t="shared" si="18"/>
        <v>0</v>
      </c>
      <c r="AA22" s="20"/>
      <c r="AB22" s="3">
        <v>14</v>
      </c>
    </row>
    <row r="23" spans="2:28" x14ac:dyDescent="0.25">
      <c r="B23" s="47" t="s">
        <v>36</v>
      </c>
      <c r="C23" s="14">
        <f t="shared" si="8"/>
        <v>15</v>
      </c>
      <c r="F23" s="71" t="s">
        <v>48</v>
      </c>
      <c r="G23" s="72">
        <v>15</v>
      </c>
      <c r="H23" s="72">
        <v>15</v>
      </c>
      <c r="I23" s="72">
        <v>15</v>
      </c>
      <c r="J23" s="72">
        <v>15</v>
      </c>
      <c r="K23" s="72">
        <v>15</v>
      </c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20"/>
      <c r="AB23" s="3">
        <v>15</v>
      </c>
    </row>
    <row r="24" spans="2:28" x14ac:dyDescent="0.25">
      <c r="B24" s="35" t="s">
        <v>52</v>
      </c>
      <c r="C24" s="29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20"/>
      <c r="AB24" s="3">
        <v>16</v>
      </c>
    </row>
    <row r="25" spans="2:28" x14ac:dyDescent="0.25">
      <c r="B25" s="47" t="s">
        <v>104</v>
      </c>
      <c r="C25" s="41">
        <f>HLOOKUP($C$6,$G$9:$Z$65,AB25,FALSE)</f>
        <v>0</v>
      </c>
      <c r="F25" s="66" t="s">
        <v>5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43">
        <f>SUM(G25:Z25)</f>
        <v>0</v>
      </c>
      <c r="AB25" s="3">
        <v>17</v>
      </c>
    </row>
    <row r="26" spans="2:28" x14ac:dyDescent="0.25">
      <c r="B26" s="47" t="s">
        <v>105</v>
      </c>
      <c r="C26" s="41">
        <f>HLOOKUP($C$6,$G$9:$Z$65,AB26,FALSE)</f>
        <v>0</v>
      </c>
      <c r="F26" s="42"/>
      <c r="G26" s="41">
        <f>G25</f>
        <v>0</v>
      </c>
      <c r="H26" s="41">
        <f>G26+H25</f>
        <v>0</v>
      </c>
      <c r="I26" s="41">
        <f t="shared" ref="I26:R26" si="19">H26+I25</f>
        <v>0</v>
      </c>
      <c r="J26" s="41">
        <f t="shared" si="19"/>
        <v>0</v>
      </c>
      <c r="K26" s="41">
        <f t="shared" si="19"/>
        <v>0</v>
      </c>
      <c r="L26" s="41">
        <f t="shared" si="19"/>
        <v>0</v>
      </c>
      <c r="M26" s="41">
        <f t="shared" si="19"/>
        <v>0</v>
      </c>
      <c r="N26" s="41">
        <f t="shared" si="19"/>
        <v>0</v>
      </c>
      <c r="O26" s="41">
        <f t="shared" si="19"/>
        <v>0</v>
      </c>
      <c r="P26" s="41">
        <f t="shared" si="19"/>
        <v>0</v>
      </c>
      <c r="Q26" s="41">
        <f t="shared" si="19"/>
        <v>0</v>
      </c>
      <c r="R26" s="41">
        <f t="shared" si="19"/>
        <v>0</v>
      </c>
      <c r="S26" s="41">
        <f t="shared" ref="S26" si="20">R26+S25</f>
        <v>0</v>
      </c>
      <c r="T26" s="41">
        <f t="shared" ref="T26" si="21">S26+T25</f>
        <v>0</v>
      </c>
      <c r="U26" s="41">
        <f t="shared" ref="U26" si="22">T26+U25</f>
        <v>0</v>
      </c>
      <c r="V26" s="41">
        <f t="shared" ref="V26" si="23">U26+V25</f>
        <v>0</v>
      </c>
      <c r="W26" s="41">
        <f t="shared" ref="W26" si="24">V26+W25</f>
        <v>0</v>
      </c>
      <c r="X26" s="41">
        <f t="shared" ref="X26" si="25">W26+X25</f>
        <v>0</v>
      </c>
      <c r="Y26" s="41">
        <f t="shared" ref="Y26" si="26">X26+Y25</f>
        <v>0</v>
      </c>
      <c r="Z26" s="41">
        <f t="shared" ref="Z26" si="27">Y26+Z25</f>
        <v>0</v>
      </c>
      <c r="AA26" s="69"/>
      <c r="AB26" s="3">
        <v>18</v>
      </c>
    </row>
    <row r="27" spans="2:28" x14ac:dyDescent="0.25">
      <c r="B27" s="47" t="s">
        <v>106</v>
      </c>
      <c r="C27" s="41">
        <f>HLOOKUP($C$6,$G$9:$Z$65,AB27,FALSE)</f>
        <v>0</v>
      </c>
      <c r="F27" s="15" t="s">
        <v>7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69"/>
      <c r="AB27" s="3">
        <v>19</v>
      </c>
    </row>
    <row r="28" spans="2:28" x14ac:dyDescent="0.25">
      <c r="B28" s="49" t="s">
        <v>107</v>
      </c>
      <c r="C28" s="45">
        <f>HLOOKUP($C$6,$G$9:$Z$65,AB28,FALSE)</f>
        <v>0</v>
      </c>
      <c r="D28" s="51"/>
      <c r="E28" s="51"/>
      <c r="F28" s="52"/>
      <c r="G28" s="45">
        <f>G26+G27</f>
        <v>0</v>
      </c>
      <c r="H28" s="45">
        <f>H26+H27</f>
        <v>0</v>
      </c>
      <c r="I28" s="45">
        <f t="shared" ref="I28:R28" si="28">I26+I27</f>
        <v>0</v>
      </c>
      <c r="J28" s="45">
        <f>J26+J27</f>
        <v>0</v>
      </c>
      <c r="K28" s="45">
        <f t="shared" si="28"/>
        <v>0</v>
      </c>
      <c r="L28" s="45">
        <f t="shared" si="28"/>
        <v>0</v>
      </c>
      <c r="M28" s="45">
        <f t="shared" si="28"/>
        <v>0</v>
      </c>
      <c r="N28" s="45">
        <f t="shared" si="28"/>
        <v>0</v>
      </c>
      <c r="O28" s="45">
        <f t="shared" si="28"/>
        <v>0</v>
      </c>
      <c r="P28" s="45">
        <f t="shared" si="28"/>
        <v>0</v>
      </c>
      <c r="Q28" s="45">
        <f t="shared" si="28"/>
        <v>0</v>
      </c>
      <c r="R28" s="45">
        <f t="shared" si="28"/>
        <v>0</v>
      </c>
      <c r="S28" s="45">
        <f>S26+S27</f>
        <v>0</v>
      </c>
      <c r="T28" s="45">
        <f>T26+T27</f>
        <v>0</v>
      </c>
      <c r="U28" s="45">
        <f t="shared" ref="U28" si="29">U26+U27</f>
        <v>0</v>
      </c>
      <c r="V28" s="45">
        <f>V26+V27</f>
        <v>0</v>
      </c>
      <c r="W28" s="45">
        <f t="shared" ref="W28:Z28" si="30">W26+W27</f>
        <v>0</v>
      </c>
      <c r="X28" s="45">
        <f t="shared" si="30"/>
        <v>0</v>
      </c>
      <c r="Y28" s="45">
        <f t="shared" si="30"/>
        <v>0</v>
      </c>
      <c r="Z28" s="45">
        <f t="shared" si="30"/>
        <v>0</v>
      </c>
      <c r="AA28" s="69"/>
      <c r="AB28" s="3">
        <v>20</v>
      </c>
    </row>
    <row r="29" spans="2:28" x14ac:dyDescent="0.25">
      <c r="B29" s="35" t="s">
        <v>53</v>
      </c>
      <c r="C29" s="33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20"/>
      <c r="AB29" s="3">
        <v>21</v>
      </c>
    </row>
    <row r="30" spans="2:28" x14ac:dyDescent="0.25">
      <c r="B30" s="47" t="s">
        <v>108</v>
      </c>
      <c r="C30" s="14">
        <f t="shared" ref="C30:C38" si="31">HLOOKUP($C$6,$G$9:$Z$65,AB30,FALSE)</f>
        <v>23815.051944681516</v>
      </c>
      <c r="F30" s="66" t="s">
        <v>5</v>
      </c>
      <c r="G30" s="67">
        <v>34563.160100000008</v>
      </c>
      <c r="H30" s="67">
        <v>21773.939899999994</v>
      </c>
      <c r="I30" s="67">
        <v>18798.144400000005</v>
      </c>
      <c r="J30" s="67">
        <v>37219.892399999997</v>
      </c>
      <c r="K30" s="67">
        <v>23815.051944681516</v>
      </c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43">
        <f>SUM(G30:Z30)</f>
        <v>136170.18874468154</v>
      </c>
      <c r="AB30" s="3">
        <v>22</v>
      </c>
    </row>
    <row r="31" spans="2:28" x14ac:dyDescent="0.25">
      <c r="B31" s="47" t="s">
        <v>109</v>
      </c>
      <c r="C31" s="14">
        <f t="shared" si="31"/>
        <v>136170.18874468154</v>
      </c>
      <c r="G31" s="22">
        <f>G30</f>
        <v>34563.160100000008</v>
      </c>
      <c r="H31" s="22">
        <f t="shared" ref="H31:R31" si="32">G31+H30</f>
        <v>56337.100000000006</v>
      </c>
      <c r="I31" s="22">
        <f t="shared" si="32"/>
        <v>75135.244400000011</v>
      </c>
      <c r="J31" s="22">
        <f t="shared" si="32"/>
        <v>112355.13680000001</v>
      </c>
      <c r="K31" s="22">
        <f t="shared" si="32"/>
        <v>136170.18874468154</v>
      </c>
      <c r="L31" s="22">
        <f t="shared" si="32"/>
        <v>136170.18874468154</v>
      </c>
      <c r="M31" s="22">
        <f t="shared" si="32"/>
        <v>136170.18874468154</v>
      </c>
      <c r="N31" s="22">
        <f t="shared" si="32"/>
        <v>136170.18874468154</v>
      </c>
      <c r="O31" s="22">
        <f t="shared" si="32"/>
        <v>136170.18874468154</v>
      </c>
      <c r="P31" s="22">
        <f t="shared" si="32"/>
        <v>136170.18874468154</v>
      </c>
      <c r="Q31" s="22">
        <f t="shared" si="32"/>
        <v>136170.18874468154</v>
      </c>
      <c r="R31" s="22">
        <f t="shared" si="32"/>
        <v>136170.18874468154</v>
      </c>
      <c r="S31" s="22">
        <f>S30</f>
        <v>0</v>
      </c>
      <c r="T31" s="22">
        <f t="shared" ref="T31:Z31" si="33">S31+T30</f>
        <v>0</v>
      </c>
      <c r="U31" s="22">
        <f t="shared" si="33"/>
        <v>0</v>
      </c>
      <c r="V31" s="22">
        <f t="shared" si="33"/>
        <v>0</v>
      </c>
      <c r="W31" s="22">
        <f t="shared" si="33"/>
        <v>0</v>
      </c>
      <c r="X31" s="22">
        <f t="shared" si="33"/>
        <v>0</v>
      </c>
      <c r="Y31" s="22">
        <f t="shared" si="33"/>
        <v>0</v>
      </c>
      <c r="Z31" s="22">
        <f t="shared" si="33"/>
        <v>0</v>
      </c>
      <c r="AA31" s="37"/>
      <c r="AB31" s="3">
        <v>23</v>
      </c>
    </row>
    <row r="32" spans="2:28" x14ac:dyDescent="0.25">
      <c r="B32" s="47" t="s">
        <v>110</v>
      </c>
      <c r="C32" s="14">
        <f t="shared" si="31"/>
        <v>0</v>
      </c>
      <c r="F32" s="15" t="s">
        <v>7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37"/>
      <c r="AB32" s="3">
        <v>24</v>
      </c>
    </row>
    <row r="33" spans="1:28" x14ac:dyDescent="0.25">
      <c r="B33" s="49" t="s">
        <v>111</v>
      </c>
      <c r="C33" s="31">
        <f t="shared" si="31"/>
        <v>136170.18874468154</v>
      </c>
      <c r="D33" s="51"/>
      <c r="E33" s="51"/>
      <c r="F33" s="51"/>
      <c r="G33" s="21">
        <f>G31+G32</f>
        <v>34563.160100000008</v>
      </c>
      <c r="H33" s="21">
        <f t="shared" ref="H33:R33" si="34">H31+H32</f>
        <v>56337.100000000006</v>
      </c>
      <c r="I33" s="21">
        <f t="shared" si="34"/>
        <v>75135.244400000011</v>
      </c>
      <c r="J33" s="21">
        <f t="shared" si="34"/>
        <v>112355.13680000001</v>
      </c>
      <c r="K33" s="21">
        <f t="shared" si="34"/>
        <v>136170.18874468154</v>
      </c>
      <c r="L33" s="21">
        <f t="shared" si="34"/>
        <v>136170.18874468154</v>
      </c>
      <c r="M33" s="21">
        <f t="shared" si="34"/>
        <v>136170.18874468154</v>
      </c>
      <c r="N33" s="21">
        <f t="shared" si="34"/>
        <v>136170.18874468154</v>
      </c>
      <c r="O33" s="21">
        <f t="shared" si="34"/>
        <v>136170.18874468154</v>
      </c>
      <c r="P33" s="21">
        <f t="shared" si="34"/>
        <v>136170.18874468154</v>
      </c>
      <c r="Q33" s="21">
        <f t="shared" si="34"/>
        <v>136170.18874468154</v>
      </c>
      <c r="R33" s="21">
        <f t="shared" si="34"/>
        <v>136170.18874468154</v>
      </c>
      <c r="S33" s="21">
        <f>S31+S32</f>
        <v>0</v>
      </c>
      <c r="T33" s="21">
        <f t="shared" ref="T33:Z33" si="35">T31+T32</f>
        <v>0</v>
      </c>
      <c r="U33" s="21">
        <f t="shared" si="35"/>
        <v>0</v>
      </c>
      <c r="V33" s="21">
        <f t="shared" si="35"/>
        <v>0</v>
      </c>
      <c r="W33" s="21">
        <f t="shared" si="35"/>
        <v>0</v>
      </c>
      <c r="X33" s="21">
        <f t="shared" si="35"/>
        <v>0</v>
      </c>
      <c r="Y33" s="21">
        <f t="shared" si="35"/>
        <v>0</v>
      </c>
      <c r="Z33" s="21">
        <f t="shared" si="35"/>
        <v>0</v>
      </c>
      <c r="AA33" s="61"/>
      <c r="AB33" s="3">
        <v>25</v>
      </c>
    </row>
    <row r="34" spans="1:28" x14ac:dyDescent="0.25">
      <c r="B34" s="47" t="s">
        <v>112</v>
      </c>
      <c r="C34" s="14">
        <f t="shared" si="31"/>
        <v>404900.88079590059</v>
      </c>
      <c r="F34" s="4"/>
      <c r="G34" s="16">
        <f>G30*G38</f>
        <v>575035.77613511169</v>
      </c>
      <c r="H34" s="16">
        <f>H30*H38</f>
        <v>357661.95290828339</v>
      </c>
      <c r="I34" s="16">
        <f t="shared" ref="I34:Z34" si="36">I30*I38</f>
        <v>305966.27636971843</v>
      </c>
      <c r="J34" s="16">
        <f t="shared" si="36"/>
        <v>609778.3500352836</v>
      </c>
      <c r="K34" s="16">
        <f t="shared" si="36"/>
        <v>404900.88079590059</v>
      </c>
      <c r="L34" s="16">
        <f t="shared" si="36"/>
        <v>0</v>
      </c>
      <c r="M34" s="16">
        <f t="shared" si="36"/>
        <v>0</v>
      </c>
      <c r="N34" s="16">
        <f t="shared" si="36"/>
        <v>0</v>
      </c>
      <c r="O34" s="16">
        <f t="shared" si="36"/>
        <v>0</v>
      </c>
      <c r="P34" s="16">
        <f t="shared" si="36"/>
        <v>0</v>
      </c>
      <c r="Q34" s="16">
        <f t="shared" si="36"/>
        <v>0</v>
      </c>
      <c r="R34" s="16">
        <f t="shared" si="36"/>
        <v>0</v>
      </c>
      <c r="S34" s="16">
        <f t="shared" si="36"/>
        <v>0</v>
      </c>
      <c r="T34" s="16">
        <f t="shared" si="36"/>
        <v>0</v>
      </c>
      <c r="U34" s="16">
        <f t="shared" si="36"/>
        <v>0</v>
      </c>
      <c r="V34" s="16">
        <f t="shared" si="36"/>
        <v>0</v>
      </c>
      <c r="W34" s="16">
        <f t="shared" si="36"/>
        <v>0</v>
      </c>
      <c r="X34" s="16">
        <f t="shared" si="36"/>
        <v>0</v>
      </c>
      <c r="Y34" s="16">
        <f t="shared" si="36"/>
        <v>0</v>
      </c>
      <c r="Z34" s="16">
        <f t="shared" si="36"/>
        <v>0</v>
      </c>
      <c r="AA34" s="19">
        <f>SUM(G34:Z34)</f>
        <v>2253343.2362442976</v>
      </c>
      <c r="AB34" s="3">
        <v>26</v>
      </c>
    </row>
    <row r="35" spans="1:28" x14ac:dyDescent="0.25">
      <c r="B35" s="47" t="s">
        <v>113</v>
      </c>
      <c r="C35" s="14">
        <f t="shared" si="31"/>
        <v>2253343.2362442976</v>
      </c>
      <c r="G35" s="16">
        <f>G34</f>
        <v>575035.77613511169</v>
      </c>
      <c r="H35" s="16">
        <f>G35+H34</f>
        <v>932697.72904339503</v>
      </c>
      <c r="I35" s="16">
        <f t="shared" ref="I35" si="37">H35+I34</f>
        <v>1238664.0054131134</v>
      </c>
      <c r="J35" s="16">
        <f t="shared" ref="J35" si="38">I35+J34</f>
        <v>1848442.3554483969</v>
      </c>
      <c r="K35" s="16">
        <f t="shared" ref="K35" si="39">J35+K34</f>
        <v>2253343.2362442976</v>
      </c>
      <c r="L35" s="16">
        <f t="shared" ref="L35" si="40">K35+L34</f>
        <v>2253343.2362442976</v>
      </c>
      <c r="M35" s="16">
        <f t="shared" ref="M35" si="41">L35+M34</f>
        <v>2253343.2362442976</v>
      </c>
      <c r="N35" s="16">
        <f t="shared" ref="N35" si="42">M35+N34</f>
        <v>2253343.2362442976</v>
      </c>
      <c r="O35" s="16">
        <f t="shared" ref="O35" si="43">N35+O34</f>
        <v>2253343.2362442976</v>
      </c>
      <c r="P35" s="16">
        <f t="shared" ref="P35" si="44">O35+P34</f>
        <v>2253343.2362442976</v>
      </c>
      <c r="Q35" s="16">
        <f t="shared" ref="Q35" si="45">P35+Q34</f>
        <v>2253343.2362442976</v>
      </c>
      <c r="R35" s="16">
        <f t="shared" ref="R35" si="46">Q35+R34</f>
        <v>2253343.2362442976</v>
      </c>
      <c r="S35" s="16">
        <f>S34</f>
        <v>0</v>
      </c>
      <c r="T35" s="16">
        <f t="shared" ref="T35" si="47">S35+T34</f>
        <v>0</v>
      </c>
      <c r="U35" s="16">
        <f t="shared" ref="U35" si="48">T35+U34</f>
        <v>0</v>
      </c>
      <c r="V35" s="16">
        <f t="shared" ref="V35" si="49">U35+V34</f>
        <v>0</v>
      </c>
      <c r="W35" s="16">
        <f t="shared" ref="W35" si="50">V35+W34</f>
        <v>0</v>
      </c>
      <c r="X35" s="16">
        <f t="shared" ref="X35" si="51">W35+X34</f>
        <v>0</v>
      </c>
      <c r="Y35" s="16">
        <f t="shared" ref="Y35" si="52">X35+Y34</f>
        <v>0</v>
      </c>
      <c r="Z35" s="16">
        <f t="shared" ref="Z35" si="53">Y35+Z34</f>
        <v>0</v>
      </c>
      <c r="AA35" s="37"/>
      <c r="AB35" s="3">
        <v>27</v>
      </c>
    </row>
    <row r="36" spans="1:28" x14ac:dyDescent="0.25">
      <c r="B36" s="47" t="s">
        <v>114</v>
      </c>
      <c r="C36" s="14">
        <f t="shared" si="31"/>
        <v>0</v>
      </c>
      <c r="F36" s="4"/>
      <c r="G36" s="16">
        <f>G32*G38</f>
        <v>0</v>
      </c>
      <c r="H36" s="16">
        <f t="shared" ref="H36:Z36" si="54">H32*H38</f>
        <v>0</v>
      </c>
      <c r="I36" s="16">
        <f t="shared" si="54"/>
        <v>0</v>
      </c>
      <c r="J36" s="16">
        <f t="shared" si="54"/>
        <v>0</v>
      </c>
      <c r="K36" s="16">
        <f t="shared" si="54"/>
        <v>0</v>
      </c>
      <c r="L36" s="16">
        <f t="shared" si="54"/>
        <v>0</v>
      </c>
      <c r="M36" s="16">
        <f t="shared" si="54"/>
        <v>0</v>
      </c>
      <c r="N36" s="16">
        <f t="shared" si="54"/>
        <v>0</v>
      </c>
      <c r="O36" s="16">
        <f t="shared" si="54"/>
        <v>0</v>
      </c>
      <c r="P36" s="16">
        <f t="shared" si="54"/>
        <v>0</v>
      </c>
      <c r="Q36" s="16">
        <f t="shared" si="54"/>
        <v>0</v>
      </c>
      <c r="R36" s="16">
        <f t="shared" si="54"/>
        <v>0</v>
      </c>
      <c r="S36" s="16">
        <f t="shared" si="54"/>
        <v>0</v>
      </c>
      <c r="T36" s="16">
        <f t="shared" si="54"/>
        <v>0</v>
      </c>
      <c r="U36" s="16">
        <f t="shared" si="54"/>
        <v>0</v>
      </c>
      <c r="V36" s="16">
        <f t="shared" si="54"/>
        <v>0</v>
      </c>
      <c r="W36" s="16">
        <f t="shared" si="54"/>
        <v>0</v>
      </c>
      <c r="X36" s="16">
        <f t="shared" si="54"/>
        <v>0</v>
      </c>
      <c r="Y36" s="16">
        <f t="shared" si="54"/>
        <v>0</v>
      </c>
      <c r="Z36" s="16">
        <f t="shared" si="54"/>
        <v>0</v>
      </c>
      <c r="AA36" s="37"/>
      <c r="AB36" s="3">
        <v>28</v>
      </c>
    </row>
    <row r="37" spans="1:28" x14ac:dyDescent="0.25">
      <c r="B37" s="49" t="s">
        <v>115</v>
      </c>
      <c r="C37" s="31">
        <f t="shared" si="31"/>
        <v>2253343.2362442976</v>
      </c>
      <c r="D37" s="51"/>
      <c r="E37" s="51"/>
      <c r="F37" s="51"/>
      <c r="G37" s="21">
        <f>G35+G36</f>
        <v>575035.77613511169</v>
      </c>
      <c r="H37" s="21">
        <f>H35+H36</f>
        <v>932697.72904339503</v>
      </c>
      <c r="I37" s="21">
        <f t="shared" ref="I37:R37" si="55">I35+I36</f>
        <v>1238664.0054131134</v>
      </c>
      <c r="J37" s="21">
        <f t="shared" si="55"/>
        <v>1848442.3554483969</v>
      </c>
      <c r="K37" s="21">
        <f t="shared" si="55"/>
        <v>2253343.2362442976</v>
      </c>
      <c r="L37" s="21">
        <f t="shared" si="55"/>
        <v>2253343.2362442976</v>
      </c>
      <c r="M37" s="21">
        <f t="shared" si="55"/>
        <v>2253343.2362442976</v>
      </c>
      <c r="N37" s="21">
        <f t="shared" si="55"/>
        <v>2253343.2362442976</v>
      </c>
      <c r="O37" s="21">
        <f t="shared" si="55"/>
        <v>2253343.2362442976</v>
      </c>
      <c r="P37" s="21">
        <f t="shared" si="55"/>
        <v>2253343.2362442976</v>
      </c>
      <c r="Q37" s="21">
        <f t="shared" si="55"/>
        <v>2253343.2362442976</v>
      </c>
      <c r="R37" s="21">
        <f t="shared" si="55"/>
        <v>2253343.2362442976</v>
      </c>
      <c r="S37" s="21">
        <f>S35+S36</f>
        <v>0</v>
      </c>
      <c r="T37" s="21">
        <f t="shared" ref="T37:Z37" si="56">T35+T36</f>
        <v>0</v>
      </c>
      <c r="U37" s="21">
        <f t="shared" si="56"/>
        <v>0</v>
      </c>
      <c r="V37" s="21">
        <f t="shared" si="56"/>
        <v>0</v>
      </c>
      <c r="W37" s="21">
        <f t="shared" si="56"/>
        <v>0</v>
      </c>
      <c r="X37" s="21">
        <f t="shared" si="56"/>
        <v>0</v>
      </c>
      <c r="Y37" s="21">
        <f t="shared" si="56"/>
        <v>0</v>
      </c>
      <c r="Z37" s="21">
        <f t="shared" si="56"/>
        <v>0</v>
      </c>
      <c r="AA37" s="61"/>
      <c r="AB37" s="3">
        <v>29</v>
      </c>
    </row>
    <row r="38" spans="1:28" x14ac:dyDescent="0.25">
      <c r="B38" s="47" t="s">
        <v>36</v>
      </c>
      <c r="C38" s="14">
        <f t="shared" si="31"/>
        <v>17.001889466225787</v>
      </c>
      <c r="F38" s="71" t="s">
        <v>48</v>
      </c>
      <c r="G38" s="72">
        <v>16.637245392822503</v>
      </c>
      <c r="H38" s="72">
        <v>16.426147704590822</v>
      </c>
      <c r="I38" s="72">
        <v>16.276408450704228</v>
      </c>
      <c r="J38" s="72">
        <v>16.383130383130382</v>
      </c>
      <c r="K38" s="72">
        <v>17.001889466225787</v>
      </c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39"/>
      <c r="AB38" s="3">
        <v>30</v>
      </c>
    </row>
    <row r="39" spans="1:28" s="3" customFormat="1" x14ac:dyDescent="0.25">
      <c r="A39" s="86" t="s">
        <v>34</v>
      </c>
      <c r="B39" s="86"/>
      <c r="C39" s="86"/>
      <c r="D39" s="51"/>
      <c r="E39" s="51"/>
      <c r="F39" s="5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40"/>
      <c r="AB39" s="3">
        <v>31</v>
      </c>
    </row>
    <row r="40" spans="1:28" x14ac:dyDescent="0.25">
      <c r="B40" s="35" t="s">
        <v>54</v>
      </c>
      <c r="C40" s="33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20"/>
      <c r="AB40" s="3">
        <v>32</v>
      </c>
    </row>
    <row r="41" spans="1:28" x14ac:dyDescent="0.25">
      <c r="B41" s="1" t="s">
        <v>39</v>
      </c>
      <c r="C41" s="23">
        <f t="shared" ref="C41:C46" si="57">HLOOKUP($C$6,$G$9:$Z$65,AB41,FALSE)</f>
        <v>2500000</v>
      </c>
      <c r="G41" s="46">
        <f>$G$5</f>
        <v>2500000</v>
      </c>
      <c r="H41" s="46">
        <f t="shared" ref="H41:J41" si="58">$G$5</f>
        <v>2500000</v>
      </c>
      <c r="I41" s="46">
        <f t="shared" si="58"/>
        <v>2500000</v>
      </c>
      <c r="J41" s="46">
        <f t="shared" si="58"/>
        <v>2500000</v>
      </c>
      <c r="K41" s="46">
        <f>$H$5</f>
        <v>2500000</v>
      </c>
      <c r="L41" s="46">
        <f t="shared" ref="L41:M41" si="59">$H$5</f>
        <v>2500000</v>
      </c>
      <c r="M41" s="46">
        <f t="shared" si="59"/>
        <v>2500000</v>
      </c>
      <c r="N41" s="46">
        <f>$H$5</f>
        <v>2500000</v>
      </c>
      <c r="O41" s="46">
        <f>$I$5</f>
        <v>0</v>
      </c>
      <c r="P41" s="46">
        <f t="shared" ref="P41:R41" si="60">$I$5</f>
        <v>0</v>
      </c>
      <c r="Q41" s="46">
        <f t="shared" si="60"/>
        <v>0</v>
      </c>
      <c r="R41" s="46">
        <f t="shared" si="60"/>
        <v>0</v>
      </c>
      <c r="S41" s="46">
        <f>$J$5</f>
        <v>0</v>
      </c>
      <c r="T41" s="46">
        <f t="shared" ref="T41:V41" si="61">$J$5</f>
        <v>0</v>
      </c>
      <c r="U41" s="46">
        <f t="shared" si="61"/>
        <v>0</v>
      </c>
      <c r="V41" s="46">
        <f t="shared" si="61"/>
        <v>0</v>
      </c>
      <c r="W41" s="46">
        <f>$K$5</f>
        <v>0</v>
      </c>
      <c r="X41" s="46">
        <f t="shared" ref="X41:Z41" si="62">$K$5</f>
        <v>0</v>
      </c>
      <c r="Y41" s="46">
        <f t="shared" si="62"/>
        <v>0</v>
      </c>
      <c r="Z41" s="46">
        <f t="shared" si="62"/>
        <v>0</v>
      </c>
      <c r="AA41" s="39"/>
      <c r="AB41" s="3">
        <v>33</v>
      </c>
    </row>
    <row r="42" spans="1:28" x14ac:dyDescent="0.25">
      <c r="B42" s="47" t="s">
        <v>32</v>
      </c>
      <c r="C42" s="30">
        <f t="shared" si="57"/>
        <v>261025</v>
      </c>
      <c r="F42" s="66" t="s">
        <v>5</v>
      </c>
      <c r="G42" s="70">
        <v>714350</v>
      </c>
      <c r="H42" s="70">
        <v>465575</v>
      </c>
      <c r="I42" s="70">
        <v>397800</v>
      </c>
      <c r="J42" s="70">
        <v>799125</v>
      </c>
      <c r="K42" s="70">
        <v>261025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46">
        <f>SUM(G42:Z42)</f>
        <v>2637875</v>
      </c>
      <c r="AB42" s="3">
        <v>34</v>
      </c>
    </row>
    <row r="43" spans="1:28" x14ac:dyDescent="0.25">
      <c r="B43" s="1" t="s">
        <v>79</v>
      </c>
      <c r="C43" s="23">
        <f t="shared" si="57"/>
        <v>3125000</v>
      </c>
      <c r="G43" s="46">
        <f>G41*(1/4)</f>
        <v>625000</v>
      </c>
      <c r="H43" s="46">
        <f>G43+(H41*(1/4))</f>
        <v>1250000</v>
      </c>
      <c r="I43" s="46">
        <f t="shared" ref="I43:Z43" si="63">H43+(I41*(1/4))</f>
        <v>1875000</v>
      </c>
      <c r="J43" s="46">
        <f t="shared" si="63"/>
        <v>2500000</v>
      </c>
      <c r="K43" s="46">
        <f t="shared" si="63"/>
        <v>3125000</v>
      </c>
      <c r="L43" s="46">
        <f t="shared" si="63"/>
        <v>3750000</v>
      </c>
      <c r="M43" s="46">
        <f t="shared" si="63"/>
        <v>4375000</v>
      </c>
      <c r="N43" s="46">
        <f t="shared" si="63"/>
        <v>5000000</v>
      </c>
      <c r="O43" s="46">
        <f t="shared" si="63"/>
        <v>5000000</v>
      </c>
      <c r="P43" s="46">
        <f t="shared" si="63"/>
        <v>5000000</v>
      </c>
      <c r="Q43" s="46">
        <f t="shared" si="63"/>
        <v>5000000</v>
      </c>
      <c r="R43" s="46">
        <f t="shared" si="63"/>
        <v>5000000</v>
      </c>
      <c r="S43" s="46">
        <f t="shared" si="63"/>
        <v>5000000</v>
      </c>
      <c r="T43" s="46">
        <f t="shared" si="63"/>
        <v>5000000</v>
      </c>
      <c r="U43" s="46">
        <f t="shared" si="63"/>
        <v>5000000</v>
      </c>
      <c r="V43" s="46">
        <f t="shared" si="63"/>
        <v>5000000</v>
      </c>
      <c r="W43" s="46">
        <f t="shared" si="63"/>
        <v>5000000</v>
      </c>
      <c r="X43" s="46">
        <f t="shared" si="63"/>
        <v>5000000</v>
      </c>
      <c r="Y43" s="46">
        <f t="shared" si="63"/>
        <v>5000000</v>
      </c>
      <c r="Z43" s="46">
        <f t="shared" si="63"/>
        <v>5000000</v>
      </c>
      <c r="AA43" s="39"/>
      <c r="AB43" s="3">
        <v>35</v>
      </c>
    </row>
    <row r="44" spans="1:28" x14ac:dyDescent="0.25">
      <c r="B44" s="47" t="s">
        <v>37</v>
      </c>
      <c r="C44" s="54">
        <f t="shared" si="57"/>
        <v>2637875</v>
      </c>
      <c r="F44" s="42"/>
      <c r="G44" s="54">
        <f>G42</f>
        <v>714350</v>
      </c>
      <c r="H44" s="54">
        <f>G44+H42</f>
        <v>1179925</v>
      </c>
      <c r="I44" s="54">
        <f t="shared" ref="I44:R44" si="64">H44+I42</f>
        <v>1577725</v>
      </c>
      <c r="J44" s="54">
        <f t="shared" si="64"/>
        <v>2376850</v>
      </c>
      <c r="K44" s="54">
        <f t="shared" si="64"/>
        <v>2637875</v>
      </c>
      <c r="L44" s="54">
        <f t="shared" si="64"/>
        <v>2637875</v>
      </c>
      <c r="M44" s="54">
        <f t="shared" si="64"/>
        <v>2637875</v>
      </c>
      <c r="N44" s="54">
        <f t="shared" si="64"/>
        <v>2637875</v>
      </c>
      <c r="O44" s="54">
        <f t="shared" si="64"/>
        <v>2637875</v>
      </c>
      <c r="P44" s="54">
        <f t="shared" si="64"/>
        <v>2637875</v>
      </c>
      <c r="Q44" s="54">
        <f t="shared" si="64"/>
        <v>2637875</v>
      </c>
      <c r="R44" s="54">
        <f t="shared" si="64"/>
        <v>2637875</v>
      </c>
      <c r="S44" s="54">
        <f>S42</f>
        <v>0</v>
      </c>
      <c r="T44" s="54">
        <f t="shared" ref="T44:Z44" si="65">S44+T42</f>
        <v>0</v>
      </c>
      <c r="U44" s="54">
        <f t="shared" si="65"/>
        <v>0</v>
      </c>
      <c r="V44" s="54">
        <f t="shared" si="65"/>
        <v>0</v>
      </c>
      <c r="W44" s="54">
        <f t="shared" si="65"/>
        <v>0</v>
      </c>
      <c r="X44" s="54">
        <f t="shared" si="65"/>
        <v>0</v>
      </c>
      <c r="Y44" s="54">
        <f t="shared" si="65"/>
        <v>0</v>
      </c>
      <c r="Z44" s="54">
        <f t="shared" si="65"/>
        <v>0</v>
      </c>
      <c r="AA44" s="39"/>
      <c r="AB44" s="3">
        <v>36</v>
      </c>
    </row>
    <row r="45" spans="1:28" x14ac:dyDescent="0.25">
      <c r="B45" s="50" t="s">
        <v>35</v>
      </c>
      <c r="C45" s="30">
        <f t="shared" si="57"/>
        <v>0</v>
      </c>
      <c r="F45" s="15" t="s">
        <v>7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39"/>
      <c r="AB45" s="3">
        <v>37</v>
      </c>
    </row>
    <row r="46" spans="1:28" x14ac:dyDescent="0.25">
      <c r="B46" s="49" t="s">
        <v>49</v>
      </c>
      <c r="C46" s="24">
        <f t="shared" si="57"/>
        <v>2637875</v>
      </c>
      <c r="D46" s="51"/>
      <c r="E46" s="51"/>
      <c r="F46" s="51"/>
      <c r="G46" s="25">
        <f>G44+G45</f>
        <v>714350</v>
      </c>
      <c r="H46" s="25">
        <f t="shared" ref="H46:Z46" si="66">H44+H45</f>
        <v>1179925</v>
      </c>
      <c r="I46" s="25">
        <f t="shared" si="66"/>
        <v>1577725</v>
      </c>
      <c r="J46" s="25">
        <f t="shared" si="66"/>
        <v>2376850</v>
      </c>
      <c r="K46" s="25">
        <f t="shared" si="66"/>
        <v>2637875</v>
      </c>
      <c r="L46" s="25">
        <f t="shared" si="66"/>
        <v>2637875</v>
      </c>
      <c r="M46" s="25">
        <f t="shared" si="66"/>
        <v>2637875</v>
      </c>
      <c r="N46" s="25">
        <f t="shared" si="66"/>
        <v>2637875</v>
      </c>
      <c r="O46" s="25">
        <f t="shared" si="66"/>
        <v>2637875</v>
      </c>
      <c r="P46" s="25">
        <f t="shared" si="66"/>
        <v>2637875</v>
      </c>
      <c r="Q46" s="25">
        <f t="shared" si="66"/>
        <v>2637875</v>
      </c>
      <c r="R46" s="25">
        <f t="shared" si="66"/>
        <v>2637875</v>
      </c>
      <c r="S46" s="25">
        <f t="shared" si="66"/>
        <v>0</v>
      </c>
      <c r="T46" s="25">
        <f t="shared" si="66"/>
        <v>0</v>
      </c>
      <c r="U46" s="25">
        <f t="shared" si="66"/>
        <v>0</v>
      </c>
      <c r="V46" s="25">
        <f t="shared" si="66"/>
        <v>0</v>
      </c>
      <c r="W46" s="25">
        <f t="shared" si="66"/>
        <v>0</v>
      </c>
      <c r="X46" s="25">
        <f t="shared" si="66"/>
        <v>0</v>
      </c>
      <c r="Y46" s="25">
        <f t="shared" si="66"/>
        <v>0</v>
      </c>
      <c r="Z46" s="25">
        <f t="shared" si="66"/>
        <v>0</v>
      </c>
      <c r="AA46" s="39"/>
      <c r="AB46" s="3">
        <v>38</v>
      </c>
    </row>
    <row r="47" spans="1:28" x14ac:dyDescent="0.25">
      <c r="B47" s="35" t="s">
        <v>71</v>
      </c>
      <c r="C47" s="73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39"/>
      <c r="AB47" s="3">
        <v>39</v>
      </c>
    </row>
    <row r="48" spans="1:28" x14ac:dyDescent="0.25">
      <c r="B48" s="1" t="s">
        <v>77</v>
      </c>
      <c r="C48" s="23">
        <f t="shared" ref="C48:C53" si="67">HLOOKUP($C$6,$G$9:$Z$65,AB48,FALSE)</f>
        <v>150000</v>
      </c>
      <c r="G48" s="46">
        <f>$G$6</f>
        <v>150000</v>
      </c>
      <c r="H48" s="46">
        <f t="shared" ref="H48:J48" si="68">$G$6</f>
        <v>150000</v>
      </c>
      <c r="I48" s="46">
        <f t="shared" si="68"/>
        <v>150000</v>
      </c>
      <c r="J48" s="46">
        <f t="shared" si="68"/>
        <v>150000</v>
      </c>
      <c r="K48" s="46">
        <f>$H$6</f>
        <v>150000</v>
      </c>
      <c r="L48" s="46">
        <f t="shared" ref="L48:N48" si="69">$H$6</f>
        <v>150000</v>
      </c>
      <c r="M48" s="46">
        <f t="shared" si="69"/>
        <v>150000</v>
      </c>
      <c r="N48" s="46">
        <f t="shared" si="69"/>
        <v>150000</v>
      </c>
      <c r="O48" s="46">
        <f>$I$6</f>
        <v>0</v>
      </c>
      <c r="P48" s="46">
        <f t="shared" ref="P48:Q48" si="70">$I$6</f>
        <v>0</v>
      </c>
      <c r="Q48" s="46">
        <f t="shared" si="70"/>
        <v>0</v>
      </c>
      <c r="R48" s="46">
        <f>$I$6</f>
        <v>0</v>
      </c>
      <c r="S48" s="46">
        <f>$J$6</f>
        <v>0</v>
      </c>
      <c r="T48" s="46">
        <f t="shared" ref="T48:V48" si="71">$J$6</f>
        <v>0</v>
      </c>
      <c r="U48" s="46">
        <f>$J$6</f>
        <v>0</v>
      </c>
      <c r="V48" s="46">
        <f t="shared" si="71"/>
        <v>0</v>
      </c>
      <c r="W48" s="46">
        <f>$K$6</f>
        <v>0</v>
      </c>
      <c r="X48" s="46">
        <f t="shared" ref="X48:Z48" si="72">$K$6</f>
        <v>0</v>
      </c>
      <c r="Y48" s="46">
        <f t="shared" si="72"/>
        <v>0</v>
      </c>
      <c r="Z48" s="46">
        <f t="shared" si="72"/>
        <v>0</v>
      </c>
      <c r="AA48" s="39"/>
      <c r="AB48" s="3">
        <v>40</v>
      </c>
    </row>
    <row r="49" spans="1:28" x14ac:dyDescent="0.25">
      <c r="B49" s="50" t="s">
        <v>72</v>
      </c>
      <c r="C49" s="30">
        <f t="shared" si="67"/>
        <v>19383</v>
      </c>
      <c r="F49" s="66" t="s">
        <v>5</v>
      </c>
      <c r="G49" s="70">
        <v>31527.5</v>
      </c>
      <c r="H49" s="70">
        <v>37583</v>
      </c>
      <c r="I49" s="70">
        <v>27034.5</v>
      </c>
      <c r="J49" s="70">
        <v>36252</v>
      </c>
      <c r="K49" s="70">
        <v>19383</v>
      </c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46">
        <f>SUM(G49:Z49)</f>
        <v>151780</v>
      </c>
      <c r="AB49" s="3">
        <v>41</v>
      </c>
    </row>
    <row r="50" spans="1:28" x14ac:dyDescent="0.25">
      <c r="B50" s="1" t="s">
        <v>80</v>
      </c>
      <c r="C50" s="23">
        <f t="shared" si="67"/>
        <v>187500</v>
      </c>
      <c r="G50" s="46">
        <f>G48*(1/4)</f>
        <v>37500</v>
      </c>
      <c r="H50" s="46">
        <f>G50+(H48*(1/4))</f>
        <v>75000</v>
      </c>
      <c r="I50" s="46">
        <f t="shared" ref="I50:Z50" si="73">H50+(I48*(1/4))</f>
        <v>112500</v>
      </c>
      <c r="J50" s="46">
        <f t="shared" si="73"/>
        <v>150000</v>
      </c>
      <c r="K50" s="46">
        <f t="shared" si="73"/>
        <v>187500</v>
      </c>
      <c r="L50" s="46">
        <f t="shared" si="73"/>
        <v>225000</v>
      </c>
      <c r="M50" s="46">
        <f t="shared" si="73"/>
        <v>262500</v>
      </c>
      <c r="N50" s="46">
        <f t="shared" si="73"/>
        <v>300000</v>
      </c>
      <c r="O50" s="46">
        <f t="shared" si="73"/>
        <v>300000</v>
      </c>
      <c r="P50" s="46">
        <f t="shared" si="73"/>
        <v>300000</v>
      </c>
      <c r="Q50" s="46">
        <f t="shared" si="73"/>
        <v>300000</v>
      </c>
      <c r="R50" s="46">
        <f t="shared" si="73"/>
        <v>300000</v>
      </c>
      <c r="S50" s="46">
        <f t="shared" si="73"/>
        <v>300000</v>
      </c>
      <c r="T50" s="46">
        <f t="shared" si="73"/>
        <v>300000</v>
      </c>
      <c r="U50" s="46">
        <f t="shared" si="73"/>
        <v>300000</v>
      </c>
      <c r="V50" s="46">
        <f t="shared" si="73"/>
        <v>300000</v>
      </c>
      <c r="W50" s="46">
        <f t="shared" si="73"/>
        <v>300000</v>
      </c>
      <c r="X50" s="46">
        <f t="shared" si="73"/>
        <v>300000</v>
      </c>
      <c r="Y50" s="46">
        <f t="shared" si="73"/>
        <v>300000</v>
      </c>
      <c r="Z50" s="46">
        <f t="shared" si="73"/>
        <v>300000</v>
      </c>
      <c r="AA50" s="39"/>
      <c r="AB50" s="3">
        <v>42</v>
      </c>
    </row>
    <row r="51" spans="1:28" x14ac:dyDescent="0.25">
      <c r="B51" s="50" t="s">
        <v>73</v>
      </c>
      <c r="C51" s="54">
        <f t="shared" si="67"/>
        <v>151780</v>
      </c>
      <c r="F51" s="42"/>
      <c r="G51" s="54">
        <f>G49</f>
        <v>31527.5</v>
      </c>
      <c r="H51" s="54">
        <f>G51+H49</f>
        <v>69110.5</v>
      </c>
      <c r="I51" s="54">
        <f t="shared" ref="I51:R51" si="74">H51+I49</f>
        <v>96145</v>
      </c>
      <c r="J51" s="54">
        <f t="shared" si="74"/>
        <v>132397</v>
      </c>
      <c r="K51" s="54">
        <f t="shared" si="74"/>
        <v>151780</v>
      </c>
      <c r="L51" s="54">
        <f t="shared" si="74"/>
        <v>151780</v>
      </c>
      <c r="M51" s="54">
        <f t="shared" si="74"/>
        <v>151780</v>
      </c>
      <c r="N51" s="54">
        <f t="shared" si="74"/>
        <v>151780</v>
      </c>
      <c r="O51" s="54">
        <f t="shared" si="74"/>
        <v>151780</v>
      </c>
      <c r="P51" s="54">
        <f t="shared" si="74"/>
        <v>151780</v>
      </c>
      <c r="Q51" s="54">
        <f t="shared" si="74"/>
        <v>151780</v>
      </c>
      <c r="R51" s="54">
        <f t="shared" si="74"/>
        <v>151780</v>
      </c>
      <c r="S51" s="54">
        <f>S49</f>
        <v>0</v>
      </c>
      <c r="T51" s="54">
        <f t="shared" ref="T51:Z51" si="75">S51+T49</f>
        <v>0</v>
      </c>
      <c r="U51" s="54">
        <f t="shared" si="75"/>
        <v>0</v>
      </c>
      <c r="V51" s="54">
        <f t="shared" si="75"/>
        <v>0</v>
      </c>
      <c r="W51" s="54">
        <f t="shared" si="75"/>
        <v>0</v>
      </c>
      <c r="X51" s="54">
        <f t="shared" si="75"/>
        <v>0</v>
      </c>
      <c r="Y51" s="54">
        <f t="shared" si="75"/>
        <v>0</v>
      </c>
      <c r="Z51" s="54">
        <f t="shared" si="75"/>
        <v>0</v>
      </c>
      <c r="AA51" s="39"/>
      <c r="AB51" s="3">
        <v>43</v>
      </c>
    </row>
    <row r="52" spans="1:28" x14ac:dyDescent="0.25">
      <c r="B52" s="50" t="s">
        <v>74</v>
      </c>
      <c r="C52" s="30">
        <f t="shared" si="67"/>
        <v>0</v>
      </c>
      <c r="F52" s="15" t="s">
        <v>7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39"/>
      <c r="AB52" s="3">
        <v>44</v>
      </c>
    </row>
    <row r="53" spans="1:28" x14ac:dyDescent="0.25">
      <c r="B53" s="49" t="s">
        <v>75</v>
      </c>
      <c r="C53" s="24">
        <f t="shared" si="67"/>
        <v>151780</v>
      </c>
      <c r="D53" s="51"/>
      <c r="E53" s="51"/>
      <c r="F53" s="51"/>
      <c r="G53" s="25">
        <f>SUM(G51:G52)</f>
        <v>31527.5</v>
      </c>
      <c r="H53" s="25">
        <f t="shared" ref="H53:Z53" si="76">SUM(H51:H52)</f>
        <v>69110.5</v>
      </c>
      <c r="I53" s="25">
        <f t="shared" si="76"/>
        <v>96145</v>
      </c>
      <c r="J53" s="25">
        <f t="shared" si="76"/>
        <v>132397</v>
      </c>
      <c r="K53" s="25">
        <f t="shared" si="76"/>
        <v>151780</v>
      </c>
      <c r="L53" s="25">
        <f t="shared" si="76"/>
        <v>151780</v>
      </c>
      <c r="M53" s="25">
        <f t="shared" si="76"/>
        <v>151780</v>
      </c>
      <c r="N53" s="25">
        <f t="shared" si="76"/>
        <v>151780</v>
      </c>
      <c r="O53" s="25">
        <f t="shared" si="76"/>
        <v>151780</v>
      </c>
      <c r="P53" s="25">
        <f t="shared" si="76"/>
        <v>151780</v>
      </c>
      <c r="Q53" s="25">
        <f t="shared" si="76"/>
        <v>151780</v>
      </c>
      <c r="R53" s="25">
        <f t="shared" si="76"/>
        <v>151780</v>
      </c>
      <c r="S53" s="25">
        <f t="shared" si="76"/>
        <v>0</v>
      </c>
      <c r="T53" s="25">
        <f t="shared" si="76"/>
        <v>0</v>
      </c>
      <c r="U53" s="25">
        <f t="shared" si="76"/>
        <v>0</v>
      </c>
      <c r="V53" s="25">
        <f t="shared" si="76"/>
        <v>0</v>
      </c>
      <c r="W53" s="25">
        <f t="shared" si="76"/>
        <v>0</v>
      </c>
      <c r="X53" s="25">
        <f t="shared" si="76"/>
        <v>0</v>
      </c>
      <c r="Y53" s="25">
        <f t="shared" si="76"/>
        <v>0</v>
      </c>
      <c r="Z53" s="25">
        <f t="shared" si="76"/>
        <v>0</v>
      </c>
      <c r="AA53" s="39"/>
      <c r="AB53" s="3">
        <v>45</v>
      </c>
    </row>
    <row r="54" spans="1:28" x14ac:dyDescent="0.25">
      <c r="B54" s="35" t="s">
        <v>38</v>
      </c>
      <c r="C54" s="73"/>
      <c r="D54" s="51"/>
      <c r="E54" s="51"/>
      <c r="F54" s="51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39"/>
      <c r="AB54" s="3">
        <v>46</v>
      </c>
    </row>
    <row r="55" spans="1:28" x14ac:dyDescent="0.25">
      <c r="B55" s="1" t="s">
        <v>78</v>
      </c>
      <c r="C55" s="23">
        <f t="shared" ref="C55:C60" si="77">HLOOKUP($C$6,$G$9:$Z$65,AB55,FALSE)</f>
        <v>2650000</v>
      </c>
      <c r="G55" s="46">
        <f>G41+G48</f>
        <v>2650000</v>
      </c>
      <c r="H55" s="46">
        <f t="shared" ref="H55:Z55" si="78">H41+H48</f>
        <v>2650000</v>
      </c>
      <c r="I55" s="46">
        <f t="shared" si="78"/>
        <v>2650000</v>
      </c>
      <c r="J55" s="46">
        <f t="shared" si="78"/>
        <v>2650000</v>
      </c>
      <c r="K55" s="46">
        <f t="shared" si="78"/>
        <v>2650000</v>
      </c>
      <c r="L55" s="46">
        <f t="shared" si="78"/>
        <v>2650000</v>
      </c>
      <c r="M55" s="46">
        <f t="shared" si="78"/>
        <v>2650000</v>
      </c>
      <c r="N55" s="46">
        <f t="shared" si="78"/>
        <v>2650000</v>
      </c>
      <c r="O55" s="46">
        <f t="shared" si="78"/>
        <v>0</v>
      </c>
      <c r="P55" s="46">
        <f t="shared" si="78"/>
        <v>0</v>
      </c>
      <c r="Q55" s="46">
        <f t="shared" si="78"/>
        <v>0</v>
      </c>
      <c r="R55" s="46">
        <f t="shared" si="78"/>
        <v>0</v>
      </c>
      <c r="S55" s="46">
        <f t="shared" si="78"/>
        <v>0</v>
      </c>
      <c r="T55" s="46">
        <f t="shared" si="78"/>
        <v>0</v>
      </c>
      <c r="U55" s="46">
        <f t="shared" si="78"/>
        <v>0</v>
      </c>
      <c r="V55" s="46">
        <f t="shared" si="78"/>
        <v>0</v>
      </c>
      <c r="W55" s="46">
        <f t="shared" si="78"/>
        <v>0</v>
      </c>
      <c r="X55" s="46">
        <f t="shared" si="78"/>
        <v>0</v>
      </c>
      <c r="Y55" s="46">
        <f t="shared" si="78"/>
        <v>0</v>
      </c>
      <c r="Z55" s="46">
        <f t="shared" si="78"/>
        <v>0</v>
      </c>
      <c r="AA55" s="39"/>
      <c r="AB55" s="3">
        <v>47</v>
      </c>
    </row>
    <row r="56" spans="1:28" x14ac:dyDescent="0.25">
      <c r="B56" s="50" t="s">
        <v>42</v>
      </c>
      <c r="C56" s="30">
        <f t="shared" si="77"/>
        <v>280408</v>
      </c>
      <c r="F56" s="4"/>
      <c r="G56" s="26">
        <f>G42+G49</f>
        <v>745877.5</v>
      </c>
      <c r="H56" s="26">
        <f t="shared" ref="H56:Z56" si="79">H42+H49</f>
        <v>503158</v>
      </c>
      <c r="I56" s="26">
        <f t="shared" si="79"/>
        <v>424834.5</v>
      </c>
      <c r="J56" s="26">
        <f>J42+J49</f>
        <v>835377</v>
      </c>
      <c r="K56" s="26">
        <f t="shared" si="79"/>
        <v>280408</v>
      </c>
      <c r="L56" s="26">
        <f t="shared" si="79"/>
        <v>0</v>
      </c>
      <c r="M56" s="26">
        <f t="shared" si="79"/>
        <v>0</v>
      </c>
      <c r="N56" s="26">
        <f t="shared" si="79"/>
        <v>0</v>
      </c>
      <c r="O56" s="26">
        <f t="shared" si="79"/>
        <v>0</v>
      </c>
      <c r="P56" s="26">
        <f t="shared" si="79"/>
        <v>0</v>
      </c>
      <c r="Q56" s="26">
        <f t="shared" si="79"/>
        <v>0</v>
      </c>
      <c r="R56" s="26">
        <f t="shared" si="79"/>
        <v>0</v>
      </c>
      <c r="S56" s="26">
        <f t="shared" si="79"/>
        <v>0</v>
      </c>
      <c r="T56" s="26">
        <f t="shared" si="79"/>
        <v>0</v>
      </c>
      <c r="U56" s="26">
        <f t="shared" si="79"/>
        <v>0</v>
      </c>
      <c r="V56" s="26">
        <f t="shared" si="79"/>
        <v>0</v>
      </c>
      <c r="W56" s="26">
        <f t="shared" si="79"/>
        <v>0</v>
      </c>
      <c r="X56" s="26">
        <f t="shared" si="79"/>
        <v>0</v>
      </c>
      <c r="Y56" s="26">
        <f t="shared" si="79"/>
        <v>0</v>
      </c>
      <c r="Z56" s="26">
        <f t="shared" si="79"/>
        <v>0</v>
      </c>
      <c r="AA56" s="39"/>
      <c r="AB56" s="3">
        <v>48</v>
      </c>
    </row>
    <row r="57" spans="1:28" x14ac:dyDescent="0.25">
      <c r="B57" s="1" t="s">
        <v>81</v>
      </c>
      <c r="C57" s="23">
        <f t="shared" si="77"/>
        <v>3312500</v>
      </c>
      <c r="G57" s="46">
        <f>G43+G50</f>
        <v>662500</v>
      </c>
      <c r="H57" s="46">
        <f t="shared" ref="H57:Z57" si="80">H43+H50</f>
        <v>1325000</v>
      </c>
      <c r="I57" s="46">
        <f t="shared" si="80"/>
        <v>1987500</v>
      </c>
      <c r="J57" s="46">
        <f t="shared" si="80"/>
        <v>2650000</v>
      </c>
      <c r="K57" s="46">
        <f t="shared" si="80"/>
        <v>3312500</v>
      </c>
      <c r="L57" s="46">
        <f t="shared" si="80"/>
        <v>3975000</v>
      </c>
      <c r="M57" s="46">
        <f t="shared" si="80"/>
        <v>4637500</v>
      </c>
      <c r="N57" s="46">
        <f t="shared" si="80"/>
        <v>5300000</v>
      </c>
      <c r="O57" s="46">
        <f t="shared" si="80"/>
        <v>5300000</v>
      </c>
      <c r="P57" s="46">
        <f t="shared" si="80"/>
        <v>5300000</v>
      </c>
      <c r="Q57" s="46">
        <f t="shared" si="80"/>
        <v>5300000</v>
      </c>
      <c r="R57" s="46">
        <f t="shared" si="80"/>
        <v>5300000</v>
      </c>
      <c r="S57" s="46">
        <f t="shared" si="80"/>
        <v>5300000</v>
      </c>
      <c r="T57" s="46">
        <f t="shared" si="80"/>
        <v>5300000</v>
      </c>
      <c r="U57" s="46">
        <f t="shared" si="80"/>
        <v>5300000</v>
      </c>
      <c r="V57" s="46">
        <f t="shared" si="80"/>
        <v>5300000</v>
      </c>
      <c r="W57" s="46">
        <f t="shared" si="80"/>
        <v>5300000</v>
      </c>
      <c r="X57" s="46">
        <f t="shared" si="80"/>
        <v>5300000</v>
      </c>
      <c r="Y57" s="46">
        <f t="shared" si="80"/>
        <v>5300000</v>
      </c>
      <c r="Z57" s="46">
        <f t="shared" si="80"/>
        <v>5300000</v>
      </c>
      <c r="AA57" s="39"/>
      <c r="AB57" s="3">
        <v>49</v>
      </c>
    </row>
    <row r="58" spans="1:28" x14ac:dyDescent="0.25">
      <c r="B58" s="50" t="s">
        <v>43</v>
      </c>
      <c r="C58" s="54">
        <f t="shared" si="77"/>
        <v>2789655</v>
      </c>
      <c r="F58" s="42"/>
      <c r="G58" s="54">
        <f>G44+G51</f>
        <v>745877.5</v>
      </c>
      <c r="H58" s="54">
        <f t="shared" ref="H58:Z58" si="81">H44+H51</f>
        <v>1249035.5</v>
      </c>
      <c r="I58" s="54">
        <f t="shared" si="81"/>
        <v>1673870</v>
      </c>
      <c r="J58" s="54">
        <f>J44+J51</f>
        <v>2509247</v>
      </c>
      <c r="K58" s="54">
        <f t="shared" si="81"/>
        <v>2789655</v>
      </c>
      <c r="L58" s="54">
        <f t="shared" si="81"/>
        <v>2789655</v>
      </c>
      <c r="M58" s="54">
        <f t="shared" si="81"/>
        <v>2789655</v>
      </c>
      <c r="N58" s="54">
        <f t="shared" si="81"/>
        <v>2789655</v>
      </c>
      <c r="O58" s="54">
        <f t="shared" si="81"/>
        <v>2789655</v>
      </c>
      <c r="P58" s="54">
        <f t="shared" si="81"/>
        <v>2789655</v>
      </c>
      <c r="Q58" s="54">
        <f t="shared" si="81"/>
        <v>2789655</v>
      </c>
      <c r="R58" s="54">
        <f t="shared" si="81"/>
        <v>2789655</v>
      </c>
      <c r="S58" s="54">
        <f t="shared" si="81"/>
        <v>0</v>
      </c>
      <c r="T58" s="54">
        <f t="shared" si="81"/>
        <v>0</v>
      </c>
      <c r="U58" s="54">
        <f t="shared" si="81"/>
        <v>0</v>
      </c>
      <c r="V58" s="54">
        <f t="shared" si="81"/>
        <v>0</v>
      </c>
      <c r="W58" s="54">
        <f t="shared" si="81"/>
        <v>0</v>
      </c>
      <c r="X58" s="54">
        <f t="shared" si="81"/>
        <v>0</v>
      </c>
      <c r="Y58" s="54">
        <f t="shared" si="81"/>
        <v>0</v>
      </c>
      <c r="Z58" s="54">
        <f t="shared" si="81"/>
        <v>0</v>
      </c>
      <c r="AA58" s="39"/>
      <c r="AB58" s="3">
        <v>50</v>
      </c>
    </row>
    <row r="59" spans="1:28" x14ac:dyDescent="0.25">
      <c r="B59" s="50" t="s">
        <v>44</v>
      </c>
      <c r="C59" s="30">
        <f t="shared" si="77"/>
        <v>0</v>
      </c>
      <c r="F59" s="4"/>
      <c r="G59" s="26">
        <f>G45+G52</f>
        <v>0</v>
      </c>
      <c r="H59" s="26">
        <f t="shared" ref="H59:Z59" si="82">H45+H52</f>
        <v>0</v>
      </c>
      <c r="I59" s="26">
        <f t="shared" si="82"/>
        <v>0</v>
      </c>
      <c r="J59" s="26">
        <f t="shared" si="82"/>
        <v>0</v>
      </c>
      <c r="K59" s="26">
        <f t="shared" si="82"/>
        <v>0</v>
      </c>
      <c r="L59" s="26">
        <f t="shared" si="82"/>
        <v>0</v>
      </c>
      <c r="M59" s="26">
        <f t="shared" si="82"/>
        <v>0</v>
      </c>
      <c r="N59" s="26">
        <f t="shared" si="82"/>
        <v>0</v>
      </c>
      <c r="O59" s="26">
        <f t="shared" si="82"/>
        <v>0</v>
      </c>
      <c r="P59" s="26">
        <f t="shared" si="82"/>
        <v>0</v>
      </c>
      <c r="Q59" s="26">
        <f t="shared" si="82"/>
        <v>0</v>
      </c>
      <c r="R59" s="26">
        <f t="shared" si="82"/>
        <v>0</v>
      </c>
      <c r="S59" s="26">
        <f t="shared" si="82"/>
        <v>0</v>
      </c>
      <c r="T59" s="26">
        <f t="shared" si="82"/>
        <v>0</v>
      </c>
      <c r="U59" s="26">
        <f t="shared" si="82"/>
        <v>0</v>
      </c>
      <c r="V59" s="26">
        <f t="shared" si="82"/>
        <v>0</v>
      </c>
      <c r="W59" s="26">
        <f t="shared" si="82"/>
        <v>0</v>
      </c>
      <c r="X59" s="26">
        <f t="shared" si="82"/>
        <v>0</v>
      </c>
      <c r="Y59" s="26">
        <f t="shared" si="82"/>
        <v>0</v>
      </c>
      <c r="Z59" s="26">
        <f t="shared" si="82"/>
        <v>0</v>
      </c>
      <c r="AA59" s="39"/>
      <c r="AB59" s="3">
        <v>51</v>
      </c>
    </row>
    <row r="60" spans="1:28" x14ac:dyDescent="0.25">
      <c r="B60" s="49" t="s">
        <v>50</v>
      </c>
      <c r="C60" s="24">
        <f t="shared" si="77"/>
        <v>2789655</v>
      </c>
      <c r="D60" s="51"/>
      <c r="E60" s="51"/>
      <c r="F60" s="51"/>
      <c r="G60" s="25">
        <f>SUM(G58:G59)</f>
        <v>745877.5</v>
      </c>
      <c r="H60" s="25">
        <f t="shared" ref="H60:Z60" si="83">SUM(H58:H59)</f>
        <v>1249035.5</v>
      </c>
      <c r="I60" s="25">
        <f t="shared" si="83"/>
        <v>1673870</v>
      </c>
      <c r="J60" s="25">
        <f t="shared" si="83"/>
        <v>2509247</v>
      </c>
      <c r="K60" s="25">
        <f t="shared" si="83"/>
        <v>2789655</v>
      </c>
      <c r="L60" s="25">
        <f t="shared" si="83"/>
        <v>2789655</v>
      </c>
      <c r="M60" s="25">
        <f t="shared" si="83"/>
        <v>2789655</v>
      </c>
      <c r="N60" s="25">
        <f t="shared" si="83"/>
        <v>2789655</v>
      </c>
      <c r="O60" s="25">
        <f t="shared" si="83"/>
        <v>2789655</v>
      </c>
      <c r="P60" s="25">
        <f t="shared" si="83"/>
        <v>2789655</v>
      </c>
      <c r="Q60" s="25">
        <f t="shared" si="83"/>
        <v>2789655</v>
      </c>
      <c r="R60" s="25">
        <f t="shared" si="83"/>
        <v>2789655</v>
      </c>
      <c r="S60" s="25">
        <f t="shared" si="83"/>
        <v>0</v>
      </c>
      <c r="T60" s="25">
        <f t="shared" si="83"/>
        <v>0</v>
      </c>
      <c r="U60" s="25">
        <f t="shared" si="83"/>
        <v>0</v>
      </c>
      <c r="V60" s="25">
        <f t="shared" si="83"/>
        <v>0</v>
      </c>
      <c r="W60" s="25">
        <f t="shared" si="83"/>
        <v>0</v>
      </c>
      <c r="X60" s="25">
        <f t="shared" si="83"/>
        <v>0</v>
      </c>
      <c r="Y60" s="25">
        <f t="shared" si="83"/>
        <v>0</v>
      </c>
      <c r="Z60" s="25">
        <f t="shared" si="83"/>
        <v>0</v>
      </c>
      <c r="AA60" s="39"/>
      <c r="AB60" s="3">
        <v>52</v>
      </c>
    </row>
    <row r="61" spans="1:28" x14ac:dyDescent="0.25">
      <c r="A61" s="86" t="s">
        <v>64</v>
      </c>
      <c r="B61" s="86"/>
      <c r="C61" s="86"/>
      <c r="D61" s="51"/>
      <c r="E61" s="51"/>
      <c r="F61" s="51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40"/>
      <c r="AB61" s="3">
        <v>53</v>
      </c>
    </row>
    <row r="62" spans="1:28" x14ac:dyDescent="0.25">
      <c r="B62" s="35" t="s">
        <v>4</v>
      </c>
      <c r="C62" s="33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20"/>
      <c r="AB62" s="3">
        <v>54</v>
      </c>
    </row>
    <row r="63" spans="1:28" x14ac:dyDescent="0.25">
      <c r="B63" s="13" t="s">
        <v>119</v>
      </c>
      <c r="C63" s="14">
        <f>HLOOKUP($C$6,$G$9:$Z$65,AB63,FALSE)</f>
        <v>2117</v>
      </c>
      <c r="F63" s="66" t="s">
        <v>5</v>
      </c>
      <c r="G63" s="67">
        <v>3093</v>
      </c>
      <c r="H63" s="67">
        <v>2004</v>
      </c>
      <c r="I63" s="67">
        <v>1704</v>
      </c>
      <c r="J63" s="67">
        <v>3367</v>
      </c>
      <c r="K63" s="67">
        <v>2117</v>
      </c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19">
        <f>SUM(G63:Z63)</f>
        <v>12285</v>
      </c>
      <c r="AB63" s="3">
        <v>55</v>
      </c>
    </row>
    <row r="64" spans="1:28" x14ac:dyDescent="0.25">
      <c r="B64" s="13" t="s">
        <v>116</v>
      </c>
      <c r="C64" s="14">
        <f>HLOOKUP($C$6,$G$9:$Z$65,AB64,FALSE)</f>
        <v>12285</v>
      </c>
      <c r="F64" s="4"/>
      <c r="G64" s="16">
        <f>G63</f>
        <v>3093</v>
      </c>
      <c r="H64" s="16">
        <f>G64+H63</f>
        <v>5097</v>
      </c>
      <c r="I64" s="16">
        <f t="shared" ref="I64:Z64" si="84">H64+I63</f>
        <v>6801</v>
      </c>
      <c r="J64" s="16">
        <f t="shared" si="84"/>
        <v>10168</v>
      </c>
      <c r="K64" s="16">
        <f t="shared" si="84"/>
        <v>12285</v>
      </c>
      <c r="L64" s="16">
        <f t="shared" si="84"/>
        <v>12285</v>
      </c>
      <c r="M64" s="16">
        <f t="shared" si="84"/>
        <v>12285</v>
      </c>
      <c r="N64" s="16">
        <f t="shared" si="84"/>
        <v>12285</v>
      </c>
      <c r="O64" s="16">
        <f t="shared" si="84"/>
        <v>12285</v>
      </c>
      <c r="P64" s="16">
        <f t="shared" si="84"/>
        <v>12285</v>
      </c>
      <c r="Q64" s="16">
        <f t="shared" si="84"/>
        <v>12285</v>
      </c>
      <c r="R64" s="16">
        <f t="shared" si="84"/>
        <v>12285</v>
      </c>
      <c r="S64" s="16">
        <f t="shared" si="84"/>
        <v>12285</v>
      </c>
      <c r="T64" s="16">
        <f t="shared" si="84"/>
        <v>12285</v>
      </c>
      <c r="U64" s="16">
        <f t="shared" si="84"/>
        <v>12285</v>
      </c>
      <c r="V64" s="16">
        <f t="shared" si="84"/>
        <v>12285</v>
      </c>
      <c r="W64" s="16">
        <f t="shared" si="84"/>
        <v>12285</v>
      </c>
      <c r="X64" s="16">
        <f t="shared" si="84"/>
        <v>12285</v>
      </c>
      <c r="Y64" s="16">
        <f t="shared" si="84"/>
        <v>12285</v>
      </c>
      <c r="Z64" s="16">
        <f t="shared" si="84"/>
        <v>12285</v>
      </c>
      <c r="AA64" s="20"/>
      <c r="AB64" s="3">
        <v>56</v>
      </c>
    </row>
    <row r="65" spans="2:28" x14ac:dyDescent="0.25">
      <c r="B65" s="13" t="s">
        <v>120</v>
      </c>
      <c r="C65" s="14">
        <f>HLOOKUP($C$6,$G$9:$Z$65,AB65,FALSE)</f>
        <v>0</v>
      </c>
      <c r="F65" s="15" t="s">
        <v>7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39"/>
      <c r="AB65" s="3">
        <v>57</v>
      </c>
    </row>
    <row r="66" spans="2:28" s="3" customFormat="1" ht="15" customHeight="1" x14ac:dyDescent="0.25"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40"/>
    </row>
  </sheetData>
  <mergeCells count="3">
    <mergeCell ref="A10:C10"/>
    <mergeCell ref="A39:C39"/>
    <mergeCell ref="A61:C61"/>
  </mergeCells>
  <dataValidations count="2">
    <dataValidation type="list" showInputMessage="1" showErrorMessage="1" sqref="C6">
      <formula1>$G$9:$Z$9</formula1>
    </dataValidation>
    <dataValidation type="list" showInputMessage="1" promptTitle="FuelTypeMsg" prompt="Select either Electric or Gas" sqref="C3:C4">
      <formula1>FuelType</formula1>
    </dataValidation>
  </dataValidations>
  <printOptions horizontalCentered="1"/>
  <pageMargins left="0.25" right="0.51" top="0.41" bottom="0.55000000000000004" header="0.17" footer="0.1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zoomScaleNormal="100" workbookViewId="0">
      <pane xSplit="2" ySplit="9" topLeftCell="C10" activePane="bottomRight" state="frozen"/>
      <selection activeCell="A10" sqref="A9:C10"/>
      <selection pane="topRight" activeCell="A10" sqref="A9:C10"/>
      <selection pane="bottomLeft" activeCell="A10" sqref="A9:C10"/>
      <selection pane="bottomRight"/>
    </sheetView>
  </sheetViews>
  <sheetFormatPr defaultRowHeight="15" x14ac:dyDescent="0.25"/>
  <cols>
    <col min="1" max="1" width="3.7109375" style="2" customWidth="1"/>
    <col min="2" max="2" width="69.140625" style="2" bestFit="1" customWidth="1"/>
    <col min="3" max="3" width="21.7109375" style="2" customWidth="1"/>
    <col min="4" max="4" width="3.7109375" style="3" customWidth="1"/>
    <col min="5" max="5" width="3.5703125" style="3" customWidth="1"/>
    <col min="6" max="6" width="26.85546875" style="3" bestFit="1" customWidth="1"/>
    <col min="7" max="26" width="15.7109375" style="2" customWidth="1"/>
    <col min="27" max="27" width="15.7109375" style="36" customWidth="1"/>
    <col min="28" max="28" width="6.42578125" style="2" customWidth="1"/>
    <col min="29" max="29" width="15.7109375" style="2" customWidth="1"/>
    <col min="30" max="16384" width="9.140625" style="2"/>
  </cols>
  <sheetData>
    <row r="1" spans="1:28" x14ac:dyDescent="0.25">
      <c r="B1" s="1" t="s">
        <v>29</v>
      </c>
      <c r="C1" s="55" t="s">
        <v>121</v>
      </c>
      <c r="D1" s="80"/>
      <c r="E1" s="81"/>
      <c r="F1" s="81"/>
      <c r="G1" s="79" t="s">
        <v>28</v>
      </c>
      <c r="AA1" s="2" t="s">
        <v>40</v>
      </c>
    </row>
    <row r="2" spans="1:28" x14ac:dyDescent="0.25">
      <c r="B2" s="1" t="s">
        <v>2</v>
      </c>
      <c r="C2" s="55" t="s">
        <v>124</v>
      </c>
      <c r="F2" s="64" t="s">
        <v>47</v>
      </c>
      <c r="G2" s="53">
        <v>2016</v>
      </c>
      <c r="H2" s="53">
        <v>2017</v>
      </c>
      <c r="I2" s="53">
        <v>2018</v>
      </c>
      <c r="J2" s="53">
        <v>2019</v>
      </c>
      <c r="K2" s="53">
        <v>2020</v>
      </c>
      <c r="AA2" s="2" t="s">
        <v>41</v>
      </c>
    </row>
    <row r="3" spans="1:28" x14ac:dyDescent="0.25">
      <c r="B3" s="1" t="s">
        <v>3</v>
      </c>
      <c r="C3" s="59" t="s">
        <v>41</v>
      </c>
      <c r="F3" s="58" t="s">
        <v>118</v>
      </c>
      <c r="G3" s="78">
        <f>G4/0.9</f>
        <v>192121.26666666669</v>
      </c>
      <c r="H3" s="78">
        <f t="shared" ref="H3:K3" si="0">H4/0.9</f>
        <v>192121.26666666669</v>
      </c>
      <c r="I3" s="78">
        <f t="shared" si="0"/>
        <v>0</v>
      </c>
      <c r="J3" s="78">
        <f t="shared" si="0"/>
        <v>0</v>
      </c>
      <c r="K3" s="78">
        <f t="shared" si="0"/>
        <v>0</v>
      </c>
    </row>
    <row r="4" spans="1:28" x14ac:dyDescent="0.25">
      <c r="B4" s="1"/>
      <c r="C4" s="59" t="s">
        <v>41</v>
      </c>
      <c r="F4" s="58" t="s">
        <v>117</v>
      </c>
      <c r="G4" s="56">
        <v>172909.14</v>
      </c>
      <c r="H4" s="56">
        <v>172909.14</v>
      </c>
      <c r="I4" s="56"/>
      <c r="J4" s="56"/>
      <c r="K4" s="56"/>
    </row>
    <row r="5" spans="1:28" x14ac:dyDescent="0.25">
      <c r="B5" s="1" t="s">
        <v>30</v>
      </c>
      <c r="C5" s="60" t="s">
        <v>125</v>
      </c>
      <c r="F5" s="58" t="s">
        <v>45</v>
      </c>
      <c r="G5" s="57">
        <v>598000</v>
      </c>
      <c r="H5" s="57">
        <v>598000</v>
      </c>
      <c r="I5" s="57"/>
      <c r="J5" s="57"/>
      <c r="K5" s="57"/>
    </row>
    <row r="6" spans="1:28" x14ac:dyDescent="0.25">
      <c r="B6" s="1" t="s">
        <v>1</v>
      </c>
      <c r="C6" s="34" t="s">
        <v>12</v>
      </c>
      <c r="F6" s="58" t="s">
        <v>76</v>
      </c>
      <c r="G6" s="57">
        <v>52000</v>
      </c>
      <c r="H6" s="57">
        <v>52000</v>
      </c>
      <c r="I6" s="57"/>
      <c r="J6" s="57"/>
      <c r="K6" s="57"/>
    </row>
    <row r="7" spans="1:28" x14ac:dyDescent="0.25">
      <c r="F7" s="58" t="s">
        <v>46</v>
      </c>
      <c r="G7" s="46">
        <f>G5+G6</f>
        <v>650000</v>
      </c>
      <c r="H7" s="46">
        <f t="shared" ref="H7:K7" si="1">H5+H6</f>
        <v>650000</v>
      </c>
      <c r="I7" s="46">
        <f t="shared" si="1"/>
        <v>0</v>
      </c>
      <c r="J7" s="46">
        <f t="shared" si="1"/>
        <v>0</v>
      </c>
      <c r="K7" s="46">
        <f t="shared" si="1"/>
        <v>0</v>
      </c>
    </row>
    <row r="8" spans="1:28" x14ac:dyDescent="0.25">
      <c r="D8" s="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2"/>
      <c r="AB8" s="28" t="s">
        <v>6</v>
      </c>
    </row>
    <row r="9" spans="1:28" ht="15" customHeight="1" x14ac:dyDescent="0.25"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9" t="s">
        <v>16</v>
      </c>
      <c r="P9" s="9" t="s">
        <v>17</v>
      </c>
      <c r="Q9" s="9" t="s">
        <v>18</v>
      </c>
      <c r="R9" s="9" t="s">
        <v>19</v>
      </c>
      <c r="S9" s="9" t="s">
        <v>20</v>
      </c>
      <c r="T9" s="9" t="s">
        <v>21</v>
      </c>
      <c r="U9" s="9" t="s">
        <v>22</v>
      </c>
      <c r="V9" s="9" t="s">
        <v>23</v>
      </c>
      <c r="W9" s="9" t="s">
        <v>24</v>
      </c>
      <c r="X9" s="9" t="s">
        <v>25</v>
      </c>
      <c r="Y9" s="9" t="s">
        <v>26</v>
      </c>
      <c r="Z9" s="9" t="s">
        <v>27</v>
      </c>
      <c r="AA9" s="10" t="s">
        <v>0</v>
      </c>
      <c r="AB9" s="3">
        <v>1</v>
      </c>
    </row>
    <row r="10" spans="1:28" ht="15" customHeight="1" x14ac:dyDescent="0.25">
      <c r="A10" s="86" t="s">
        <v>33</v>
      </c>
      <c r="B10" s="86"/>
      <c r="C10" s="86"/>
      <c r="F10" s="1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40"/>
      <c r="AB10" s="3">
        <v>2</v>
      </c>
    </row>
    <row r="11" spans="1:28" x14ac:dyDescent="0.25">
      <c r="B11" s="35" t="s">
        <v>31</v>
      </c>
      <c r="C11" s="33"/>
      <c r="F11" s="4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20"/>
      <c r="AB11" s="3">
        <v>3</v>
      </c>
    </row>
    <row r="12" spans="1:28" x14ac:dyDescent="0.25">
      <c r="B12" s="1" t="str">
        <f>IF(C3="Electric","Annual Gross MWh Target","Annual Gross Dth Target")</f>
        <v>Annual Gross Dth Target</v>
      </c>
      <c r="C12" s="18">
        <f>HLOOKUP($C$6,$G$9:$Z$65,AB12,FALSE)</f>
        <v>192121.26666666669</v>
      </c>
      <c r="F12" s="4"/>
      <c r="G12" s="19">
        <f t="shared" ref="G12:J12" si="2">$G$3</f>
        <v>192121.26666666669</v>
      </c>
      <c r="H12" s="19">
        <f t="shared" si="2"/>
        <v>192121.26666666669</v>
      </c>
      <c r="I12" s="19">
        <f t="shared" si="2"/>
        <v>192121.26666666669</v>
      </c>
      <c r="J12" s="19">
        <f t="shared" si="2"/>
        <v>192121.26666666669</v>
      </c>
      <c r="K12" s="19">
        <f>$H$3</f>
        <v>192121.26666666669</v>
      </c>
      <c r="L12" s="19">
        <f t="shared" ref="L12:N12" si="3">$H$3</f>
        <v>192121.26666666669</v>
      </c>
      <c r="M12" s="19">
        <f t="shared" si="3"/>
        <v>192121.26666666669</v>
      </c>
      <c r="N12" s="19">
        <f t="shared" si="3"/>
        <v>192121.26666666669</v>
      </c>
      <c r="O12" s="19">
        <f>$I$3</f>
        <v>0</v>
      </c>
      <c r="P12" s="19">
        <f t="shared" ref="P12:R12" si="4">$I$3</f>
        <v>0</v>
      </c>
      <c r="Q12" s="19">
        <f t="shared" si="4"/>
        <v>0</v>
      </c>
      <c r="R12" s="19">
        <f t="shared" si="4"/>
        <v>0</v>
      </c>
      <c r="S12" s="19">
        <f>$J$3</f>
        <v>0</v>
      </c>
      <c r="T12" s="19">
        <f t="shared" ref="T12:V12" si="5">$J$3</f>
        <v>0</v>
      </c>
      <c r="U12" s="19">
        <f t="shared" si="5"/>
        <v>0</v>
      </c>
      <c r="V12" s="19">
        <f t="shared" si="5"/>
        <v>0</v>
      </c>
      <c r="W12" s="19">
        <f>$K$3</f>
        <v>0</v>
      </c>
      <c r="X12" s="19">
        <f t="shared" ref="X12:Z12" si="6">$K$3</f>
        <v>0</v>
      </c>
      <c r="Y12" s="19">
        <f t="shared" si="6"/>
        <v>0</v>
      </c>
      <c r="Z12" s="19">
        <f t="shared" si="6"/>
        <v>0</v>
      </c>
      <c r="AA12" s="20"/>
      <c r="AB12" s="3">
        <v>4</v>
      </c>
    </row>
    <row r="13" spans="1:28" x14ac:dyDescent="0.25">
      <c r="B13" s="1" t="str">
        <f>IF(C3="Electric","Gross MWh Target to Date","Gross Dth Target to Date")</f>
        <v>Gross Dth Target to Date</v>
      </c>
      <c r="C13" s="18">
        <f>HLOOKUP($C$6,$G$9:$Z$65,AB13,FALSE)</f>
        <v>240151.58333333337</v>
      </c>
      <c r="F13" s="4"/>
      <c r="G13" s="19">
        <f>G12*(1/4)</f>
        <v>48030.316666666673</v>
      </c>
      <c r="H13" s="19">
        <f>G13+(H12*(1/4))</f>
        <v>96060.633333333346</v>
      </c>
      <c r="I13" s="19">
        <f>H13+(I12*(1/4))</f>
        <v>144090.95000000001</v>
      </c>
      <c r="J13" s="19">
        <f t="shared" ref="J13:Z13" si="7">I13+(J12*(1/4))</f>
        <v>192121.26666666669</v>
      </c>
      <c r="K13" s="19">
        <f>J13+(K12*(1/4))</f>
        <v>240151.58333333337</v>
      </c>
      <c r="L13" s="19">
        <f>K13+(L12*(1/4))</f>
        <v>288181.90000000002</v>
      </c>
      <c r="M13" s="19">
        <f t="shared" si="7"/>
        <v>336212.21666666667</v>
      </c>
      <c r="N13" s="19">
        <f t="shared" si="7"/>
        <v>384242.53333333333</v>
      </c>
      <c r="O13" s="19">
        <f t="shared" si="7"/>
        <v>384242.53333333333</v>
      </c>
      <c r="P13" s="19">
        <f t="shared" si="7"/>
        <v>384242.53333333333</v>
      </c>
      <c r="Q13" s="19">
        <f t="shared" si="7"/>
        <v>384242.53333333333</v>
      </c>
      <c r="R13" s="19">
        <f t="shared" si="7"/>
        <v>384242.53333333333</v>
      </c>
      <c r="S13" s="19">
        <f t="shared" si="7"/>
        <v>384242.53333333333</v>
      </c>
      <c r="T13" s="19">
        <f t="shared" si="7"/>
        <v>384242.53333333333</v>
      </c>
      <c r="U13" s="19">
        <f t="shared" si="7"/>
        <v>384242.53333333333</v>
      </c>
      <c r="V13" s="19">
        <f t="shared" si="7"/>
        <v>384242.53333333333</v>
      </c>
      <c r="W13" s="19">
        <f t="shared" si="7"/>
        <v>384242.53333333333</v>
      </c>
      <c r="X13" s="19">
        <f t="shared" si="7"/>
        <v>384242.53333333333</v>
      </c>
      <c r="Y13" s="19">
        <f t="shared" si="7"/>
        <v>384242.53333333333</v>
      </c>
      <c r="Z13" s="19">
        <f t="shared" si="7"/>
        <v>384242.53333333333</v>
      </c>
      <c r="AA13" s="20"/>
      <c r="AB13" s="3">
        <v>5</v>
      </c>
    </row>
    <row r="14" spans="1:28" x14ac:dyDescent="0.25">
      <c r="B14" s="35" t="s">
        <v>51</v>
      </c>
      <c r="C14" s="33"/>
      <c r="F14" s="4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20"/>
      <c r="AB14" s="3">
        <v>6</v>
      </c>
    </row>
    <row r="15" spans="1:28" x14ac:dyDescent="0.25">
      <c r="B15" s="47" t="s">
        <v>96</v>
      </c>
      <c r="C15" s="14">
        <f t="shared" ref="C15:C23" si="8">HLOOKUP($C$6,$G$9:$Z$65,AB15,FALSE)</f>
        <v>0</v>
      </c>
      <c r="F15" s="66" t="s">
        <v>5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19">
        <f>SUM(G15:Z15)</f>
        <v>0</v>
      </c>
      <c r="AB15" s="3">
        <v>7</v>
      </c>
    </row>
    <row r="16" spans="1:28" x14ac:dyDescent="0.25">
      <c r="B16" s="47" t="s">
        <v>97</v>
      </c>
      <c r="C16" s="14">
        <f t="shared" si="8"/>
        <v>0</v>
      </c>
      <c r="F16" s="4"/>
      <c r="G16" s="16">
        <f>G15</f>
        <v>0</v>
      </c>
      <c r="H16" s="16">
        <f t="shared" ref="H16:R16" si="9">G16+H15</f>
        <v>0</v>
      </c>
      <c r="I16" s="16">
        <f t="shared" si="9"/>
        <v>0</v>
      </c>
      <c r="J16" s="16">
        <f t="shared" si="9"/>
        <v>0</v>
      </c>
      <c r="K16" s="16">
        <f t="shared" si="9"/>
        <v>0</v>
      </c>
      <c r="L16" s="16">
        <f t="shared" si="9"/>
        <v>0</v>
      </c>
      <c r="M16" s="16">
        <f t="shared" si="9"/>
        <v>0</v>
      </c>
      <c r="N16" s="16">
        <f t="shared" si="9"/>
        <v>0</v>
      </c>
      <c r="O16" s="16">
        <f t="shared" si="9"/>
        <v>0</v>
      </c>
      <c r="P16" s="16">
        <f t="shared" si="9"/>
        <v>0</v>
      </c>
      <c r="Q16" s="16">
        <f t="shared" si="9"/>
        <v>0</v>
      </c>
      <c r="R16" s="16">
        <f t="shared" si="9"/>
        <v>0</v>
      </c>
      <c r="S16" s="16">
        <f>S15</f>
        <v>0</v>
      </c>
      <c r="T16" s="16">
        <f t="shared" ref="T16:Z16" si="10">S16+T15</f>
        <v>0</v>
      </c>
      <c r="U16" s="16">
        <f t="shared" si="10"/>
        <v>0</v>
      </c>
      <c r="V16" s="16">
        <f t="shared" si="10"/>
        <v>0</v>
      </c>
      <c r="W16" s="16">
        <f t="shared" si="10"/>
        <v>0</v>
      </c>
      <c r="X16" s="16">
        <f t="shared" si="10"/>
        <v>0</v>
      </c>
      <c r="Y16" s="16">
        <f t="shared" si="10"/>
        <v>0</v>
      </c>
      <c r="Z16" s="16">
        <f t="shared" si="10"/>
        <v>0</v>
      </c>
      <c r="AA16" s="38"/>
      <c r="AB16" s="3">
        <v>8</v>
      </c>
    </row>
    <row r="17" spans="2:28" x14ac:dyDescent="0.25">
      <c r="B17" s="47" t="s">
        <v>98</v>
      </c>
      <c r="C17" s="14">
        <f t="shared" si="8"/>
        <v>0</v>
      </c>
      <c r="F17" s="15" t="s">
        <v>7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38"/>
      <c r="AB17" s="3">
        <v>9</v>
      </c>
    </row>
    <row r="18" spans="2:28" x14ac:dyDescent="0.25">
      <c r="B18" s="48" t="s">
        <v>99</v>
      </c>
      <c r="C18" s="31">
        <f t="shared" si="8"/>
        <v>0</v>
      </c>
      <c r="D18" s="51"/>
      <c r="E18" s="51"/>
      <c r="F18" s="51"/>
      <c r="G18" s="21">
        <f>G16+G17</f>
        <v>0</v>
      </c>
      <c r="H18" s="21">
        <f t="shared" ref="H18:R18" si="11">H16+H17</f>
        <v>0</v>
      </c>
      <c r="I18" s="21">
        <f t="shared" si="11"/>
        <v>0</v>
      </c>
      <c r="J18" s="21">
        <f t="shared" si="11"/>
        <v>0</v>
      </c>
      <c r="K18" s="21">
        <f t="shared" si="11"/>
        <v>0</v>
      </c>
      <c r="L18" s="21">
        <f t="shared" si="11"/>
        <v>0</v>
      </c>
      <c r="M18" s="21">
        <f t="shared" si="11"/>
        <v>0</v>
      </c>
      <c r="N18" s="21">
        <f t="shared" si="11"/>
        <v>0</v>
      </c>
      <c r="O18" s="21">
        <f t="shared" si="11"/>
        <v>0</v>
      </c>
      <c r="P18" s="21">
        <f t="shared" si="11"/>
        <v>0</v>
      </c>
      <c r="Q18" s="21">
        <f t="shared" si="11"/>
        <v>0</v>
      </c>
      <c r="R18" s="21">
        <f t="shared" si="11"/>
        <v>0</v>
      </c>
      <c r="S18" s="21">
        <f>S16+S17</f>
        <v>0</v>
      </c>
      <c r="T18" s="21">
        <f t="shared" ref="T18:Z18" si="12">T16+T17</f>
        <v>0</v>
      </c>
      <c r="U18" s="21">
        <f t="shared" si="12"/>
        <v>0</v>
      </c>
      <c r="V18" s="21">
        <f t="shared" si="12"/>
        <v>0</v>
      </c>
      <c r="W18" s="21">
        <f t="shared" si="12"/>
        <v>0</v>
      </c>
      <c r="X18" s="21">
        <f t="shared" si="12"/>
        <v>0</v>
      </c>
      <c r="Y18" s="21">
        <f t="shared" si="12"/>
        <v>0</v>
      </c>
      <c r="Z18" s="21">
        <f t="shared" si="12"/>
        <v>0</v>
      </c>
      <c r="AA18" s="20"/>
      <c r="AB18" s="3">
        <v>10</v>
      </c>
    </row>
    <row r="19" spans="2:28" x14ac:dyDescent="0.25">
      <c r="B19" s="47" t="s">
        <v>100</v>
      </c>
      <c r="C19" s="14">
        <f t="shared" si="8"/>
        <v>0</v>
      </c>
      <c r="F19" s="4"/>
      <c r="G19" s="16">
        <f>G15*G23</f>
        <v>0</v>
      </c>
      <c r="H19" s="16">
        <f t="shared" ref="H19:Z19" si="13">H15*H23</f>
        <v>0</v>
      </c>
      <c r="I19" s="16">
        <f t="shared" si="13"/>
        <v>0</v>
      </c>
      <c r="J19" s="16">
        <f t="shared" si="13"/>
        <v>0</v>
      </c>
      <c r="K19" s="16">
        <f t="shared" si="13"/>
        <v>0</v>
      </c>
      <c r="L19" s="16">
        <f t="shared" si="13"/>
        <v>0</v>
      </c>
      <c r="M19" s="16">
        <f t="shared" si="13"/>
        <v>0</v>
      </c>
      <c r="N19" s="16">
        <f t="shared" si="13"/>
        <v>0</v>
      </c>
      <c r="O19" s="16">
        <f t="shared" si="13"/>
        <v>0</v>
      </c>
      <c r="P19" s="16">
        <f t="shared" si="13"/>
        <v>0</v>
      </c>
      <c r="Q19" s="16">
        <f t="shared" si="13"/>
        <v>0</v>
      </c>
      <c r="R19" s="16">
        <f t="shared" si="13"/>
        <v>0</v>
      </c>
      <c r="S19" s="16">
        <f t="shared" si="13"/>
        <v>0</v>
      </c>
      <c r="T19" s="16">
        <f t="shared" si="13"/>
        <v>0</v>
      </c>
      <c r="U19" s="16">
        <f t="shared" si="13"/>
        <v>0</v>
      </c>
      <c r="V19" s="16">
        <f t="shared" si="13"/>
        <v>0</v>
      </c>
      <c r="W19" s="16">
        <f t="shared" si="13"/>
        <v>0</v>
      </c>
      <c r="X19" s="16">
        <f t="shared" si="13"/>
        <v>0</v>
      </c>
      <c r="Y19" s="16">
        <f t="shared" si="13"/>
        <v>0</v>
      </c>
      <c r="Z19" s="16">
        <f t="shared" si="13"/>
        <v>0</v>
      </c>
      <c r="AA19" s="19">
        <f>SUM(G19:Z19)</f>
        <v>0</v>
      </c>
      <c r="AB19" s="3">
        <v>11</v>
      </c>
    </row>
    <row r="20" spans="2:28" x14ac:dyDescent="0.25">
      <c r="B20" s="47" t="s">
        <v>101</v>
      </c>
      <c r="C20" s="14">
        <f t="shared" si="8"/>
        <v>0</v>
      </c>
      <c r="F20" s="4"/>
      <c r="G20" s="16">
        <f>G19</f>
        <v>0</v>
      </c>
      <c r="H20" s="16">
        <f>G20+H19</f>
        <v>0</v>
      </c>
      <c r="I20" s="16">
        <f t="shared" ref="I20:R20" si="14">H20+I19</f>
        <v>0</v>
      </c>
      <c r="J20" s="16">
        <f t="shared" si="14"/>
        <v>0</v>
      </c>
      <c r="K20" s="16">
        <f t="shared" si="14"/>
        <v>0</v>
      </c>
      <c r="L20" s="16">
        <f t="shared" si="14"/>
        <v>0</v>
      </c>
      <c r="M20" s="16">
        <f t="shared" si="14"/>
        <v>0</v>
      </c>
      <c r="N20" s="16">
        <f t="shared" si="14"/>
        <v>0</v>
      </c>
      <c r="O20" s="16">
        <f t="shared" si="14"/>
        <v>0</v>
      </c>
      <c r="P20" s="16">
        <f t="shared" si="14"/>
        <v>0</v>
      </c>
      <c r="Q20" s="16">
        <f t="shared" si="14"/>
        <v>0</v>
      </c>
      <c r="R20" s="16">
        <f t="shared" si="14"/>
        <v>0</v>
      </c>
      <c r="S20" s="16">
        <f>S19</f>
        <v>0</v>
      </c>
      <c r="T20" s="16">
        <f t="shared" ref="T20:Z20" si="15">S20+T19</f>
        <v>0</v>
      </c>
      <c r="U20" s="16">
        <f t="shared" si="15"/>
        <v>0</v>
      </c>
      <c r="V20" s="16">
        <f t="shared" si="15"/>
        <v>0</v>
      </c>
      <c r="W20" s="16">
        <f t="shared" si="15"/>
        <v>0</v>
      </c>
      <c r="X20" s="16">
        <f t="shared" si="15"/>
        <v>0</v>
      </c>
      <c r="Y20" s="16">
        <f t="shared" si="15"/>
        <v>0</v>
      </c>
      <c r="Z20" s="16">
        <f t="shared" si="15"/>
        <v>0</v>
      </c>
      <c r="AA20" s="38"/>
      <c r="AB20" s="3">
        <v>12</v>
      </c>
    </row>
    <row r="21" spans="2:28" x14ac:dyDescent="0.25">
      <c r="B21" s="47" t="s">
        <v>102</v>
      </c>
      <c r="C21" s="14">
        <f t="shared" si="8"/>
        <v>0</v>
      </c>
      <c r="F21" s="4"/>
      <c r="G21" s="16">
        <f>G17*G23</f>
        <v>0</v>
      </c>
      <c r="H21" s="16">
        <f t="shared" ref="H21:Z21" si="16">H17*H23</f>
        <v>0</v>
      </c>
      <c r="I21" s="16">
        <f t="shared" si="16"/>
        <v>0</v>
      </c>
      <c r="J21" s="16">
        <f t="shared" si="16"/>
        <v>0</v>
      </c>
      <c r="K21" s="16">
        <f t="shared" si="16"/>
        <v>0</v>
      </c>
      <c r="L21" s="16">
        <f t="shared" si="16"/>
        <v>0</v>
      </c>
      <c r="M21" s="16">
        <f t="shared" si="16"/>
        <v>0</v>
      </c>
      <c r="N21" s="16">
        <f t="shared" si="16"/>
        <v>0</v>
      </c>
      <c r="O21" s="16">
        <f t="shared" si="16"/>
        <v>0</v>
      </c>
      <c r="P21" s="16">
        <f t="shared" si="16"/>
        <v>0</v>
      </c>
      <c r="Q21" s="16">
        <f t="shared" si="16"/>
        <v>0</v>
      </c>
      <c r="R21" s="16">
        <f t="shared" si="16"/>
        <v>0</v>
      </c>
      <c r="S21" s="16">
        <f t="shared" si="16"/>
        <v>0</v>
      </c>
      <c r="T21" s="16">
        <f t="shared" si="16"/>
        <v>0</v>
      </c>
      <c r="U21" s="16">
        <f t="shared" si="16"/>
        <v>0</v>
      </c>
      <c r="V21" s="16">
        <f t="shared" si="16"/>
        <v>0</v>
      </c>
      <c r="W21" s="16">
        <f t="shared" si="16"/>
        <v>0</v>
      </c>
      <c r="X21" s="16">
        <f t="shared" si="16"/>
        <v>0</v>
      </c>
      <c r="Y21" s="16">
        <f t="shared" si="16"/>
        <v>0</v>
      </c>
      <c r="Z21" s="16">
        <f t="shared" si="16"/>
        <v>0</v>
      </c>
      <c r="AA21" s="38"/>
      <c r="AB21" s="3">
        <v>13</v>
      </c>
    </row>
    <row r="22" spans="2:28" x14ac:dyDescent="0.25">
      <c r="B22" s="48" t="s">
        <v>103</v>
      </c>
      <c r="C22" s="31">
        <f t="shared" si="8"/>
        <v>0</v>
      </c>
      <c r="D22" s="51"/>
      <c r="E22" s="51"/>
      <c r="F22" s="51"/>
      <c r="G22" s="21">
        <f>G20+G21</f>
        <v>0</v>
      </c>
      <c r="H22" s="21">
        <f>H20+H21</f>
        <v>0</v>
      </c>
      <c r="I22" s="21">
        <f t="shared" ref="I22:R22" si="17">I20+I21</f>
        <v>0</v>
      </c>
      <c r="J22" s="21">
        <f t="shared" si="17"/>
        <v>0</v>
      </c>
      <c r="K22" s="21">
        <f t="shared" si="17"/>
        <v>0</v>
      </c>
      <c r="L22" s="21">
        <f t="shared" si="17"/>
        <v>0</v>
      </c>
      <c r="M22" s="21">
        <f t="shared" si="17"/>
        <v>0</v>
      </c>
      <c r="N22" s="21">
        <f t="shared" si="17"/>
        <v>0</v>
      </c>
      <c r="O22" s="21">
        <f t="shared" si="17"/>
        <v>0</v>
      </c>
      <c r="P22" s="21">
        <f t="shared" si="17"/>
        <v>0</v>
      </c>
      <c r="Q22" s="21">
        <f t="shared" si="17"/>
        <v>0</v>
      </c>
      <c r="R22" s="21">
        <f t="shared" si="17"/>
        <v>0</v>
      </c>
      <c r="S22" s="21">
        <f>S20+S21</f>
        <v>0</v>
      </c>
      <c r="T22" s="21">
        <f t="shared" ref="T22:Z22" si="18">T20+T21</f>
        <v>0</v>
      </c>
      <c r="U22" s="21">
        <f t="shared" si="18"/>
        <v>0</v>
      </c>
      <c r="V22" s="21">
        <f t="shared" si="18"/>
        <v>0</v>
      </c>
      <c r="W22" s="21">
        <f t="shared" si="18"/>
        <v>0</v>
      </c>
      <c r="X22" s="21">
        <f t="shared" si="18"/>
        <v>0</v>
      </c>
      <c r="Y22" s="21">
        <f t="shared" si="18"/>
        <v>0</v>
      </c>
      <c r="Z22" s="21">
        <f t="shared" si="18"/>
        <v>0</v>
      </c>
      <c r="AA22" s="20"/>
      <c r="AB22" s="3">
        <v>14</v>
      </c>
    </row>
    <row r="23" spans="2:28" x14ac:dyDescent="0.25">
      <c r="B23" s="47" t="s">
        <v>36</v>
      </c>
      <c r="C23" s="14">
        <f t="shared" si="8"/>
        <v>0</v>
      </c>
      <c r="F23" s="71" t="s">
        <v>48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20"/>
      <c r="AB23" s="3">
        <v>15</v>
      </c>
    </row>
    <row r="24" spans="2:28" x14ac:dyDescent="0.25">
      <c r="B24" s="35" t="s">
        <v>52</v>
      </c>
      <c r="C24" s="29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20"/>
      <c r="AB24" s="3">
        <v>16</v>
      </c>
    </row>
    <row r="25" spans="2:28" x14ac:dyDescent="0.25">
      <c r="B25" s="47" t="s">
        <v>104</v>
      </c>
      <c r="C25" s="41">
        <f>HLOOKUP($C$6,$G$9:$Z$65,AB25,FALSE)</f>
        <v>0</v>
      </c>
      <c r="F25" s="66" t="s">
        <v>5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43">
        <f>SUM(G25:Z25)</f>
        <v>0</v>
      </c>
      <c r="AB25" s="3">
        <v>17</v>
      </c>
    </row>
    <row r="26" spans="2:28" x14ac:dyDescent="0.25">
      <c r="B26" s="47" t="s">
        <v>105</v>
      </c>
      <c r="C26" s="41">
        <f>HLOOKUP($C$6,$G$9:$Z$65,AB26,FALSE)</f>
        <v>0</v>
      </c>
      <c r="F26" s="42"/>
      <c r="G26" s="41">
        <f>G25</f>
        <v>0</v>
      </c>
      <c r="H26" s="41">
        <f>G26+H25</f>
        <v>0</v>
      </c>
      <c r="I26" s="41">
        <f t="shared" ref="I26:Z26" si="19">H26+I25</f>
        <v>0</v>
      </c>
      <c r="J26" s="41">
        <f t="shared" si="19"/>
        <v>0</v>
      </c>
      <c r="K26" s="41">
        <f t="shared" si="19"/>
        <v>0</v>
      </c>
      <c r="L26" s="41">
        <f t="shared" si="19"/>
        <v>0</v>
      </c>
      <c r="M26" s="41">
        <f t="shared" si="19"/>
        <v>0</v>
      </c>
      <c r="N26" s="41">
        <f t="shared" si="19"/>
        <v>0</v>
      </c>
      <c r="O26" s="41">
        <f t="shared" si="19"/>
        <v>0</v>
      </c>
      <c r="P26" s="41">
        <f t="shared" si="19"/>
        <v>0</v>
      </c>
      <c r="Q26" s="41">
        <f t="shared" si="19"/>
        <v>0</v>
      </c>
      <c r="R26" s="41">
        <f t="shared" si="19"/>
        <v>0</v>
      </c>
      <c r="S26" s="41">
        <f t="shared" si="19"/>
        <v>0</v>
      </c>
      <c r="T26" s="41">
        <f t="shared" si="19"/>
        <v>0</v>
      </c>
      <c r="U26" s="41">
        <f t="shared" si="19"/>
        <v>0</v>
      </c>
      <c r="V26" s="41">
        <f t="shared" si="19"/>
        <v>0</v>
      </c>
      <c r="W26" s="41">
        <f t="shared" si="19"/>
        <v>0</v>
      </c>
      <c r="X26" s="41">
        <f t="shared" si="19"/>
        <v>0</v>
      </c>
      <c r="Y26" s="41">
        <f t="shared" si="19"/>
        <v>0</v>
      </c>
      <c r="Z26" s="41">
        <f t="shared" si="19"/>
        <v>0</v>
      </c>
      <c r="AA26" s="69"/>
      <c r="AB26" s="3">
        <v>18</v>
      </c>
    </row>
    <row r="27" spans="2:28" x14ac:dyDescent="0.25">
      <c r="B27" s="47" t="s">
        <v>106</v>
      </c>
      <c r="C27" s="41">
        <f>HLOOKUP($C$6,$G$9:$Z$65,AB27,FALSE)</f>
        <v>0</v>
      </c>
      <c r="F27" s="15" t="s">
        <v>7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69"/>
      <c r="AB27" s="3">
        <v>19</v>
      </c>
    </row>
    <row r="28" spans="2:28" x14ac:dyDescent="0.25">
      <c r="B28" s="49" t="s">
        <v>107</v>
      </c>
      <c r="C28" s="45">
        <f>HLOOKUP($C$6,$G$9:$Z$65,AB28,FALSE)</f>
        <v>0</v>
      </c>
      <c r="D28" s="51"/>
      <c r="E28" s="51"/>
      <c r="F28" s="52"/>
      <c r="G28" s="45">
        <f>G26+G27</f>
        <v>0</v>
      </c>
      <c r="H28" s="45">
        <f>H26+H27</f>
        <v>0</v>
      </c>
      <c r="I28" s="45">
        <f t="shared" ref="I28:R28" si="20">I26+I27</f>
        <v>0</v>
      </c>
      <c r="J28" s="45">
        <f>J26+J27</f>
        <v>0</v>
      </c>
      <c r="K28" s="45">
        <f t="shared" si="20"/>
        <v>0</v>
      </c>
      <c r="L28" s="45">
        <f t="shared" si="20"/>
        <v>0</v>
      </c>
      <c r="M28" s="45">
        <f t="shared" si="20"/>
        <v>0</v>
      </c>
      <c r="N28" s="45">
        <f t="shared" si="20"/>
        <v>0</v>
      </c>
      <c r="O28" s="45">
        <f t="shared" si="20"/>
        <v>0</v>
      </c>
      <c r="P28" s="45">
        <f t="shared" si="20"/>
        <v>0</v>
      </c>
      <c r="Q28" s="45">
        <f t="shared" si="20"/>
        <v>0</v>
      </c>
      <c r="R28" s="45">
        <f t="shared" si="20"/>
        <v>0</v>
      </c>
      <c r="S28" s="45">
        <f>S26+S27</f>
        <v>0</v>
      </c>
      <c r="T28" s="45">
        <f>T26+T27</f>
        <v>0</v>
      </c>
      <c r="U28" s="45">
        <f t="shared" ref="U28" si="21">U26+U27</f>
        <v>0</v>
      </c>
      <c r="V28" s="45">
        <f>V26+V27</f>
        <v>0</v>
      </c>
      <c r="W28" s="45">
        <f t="shared" ref="W28:Z28" si="22">W26+W27</f>
        <v>0</v>
      </c>
      <c r="X28" s="45">
        <f t="shared" si="22"/>
        <v>0</v>
      </c>
      <c r="Y28" s="45">
        <f t="shared" si="22"/>
        <v>0</v>
      </c>
      <c r="Z28" s="45">
        <f t="shared" si="22"/>
        <v>0</v>
      </c>
      <c r="AA28" s="69"/>
      <c r="AB28" s="3">
        <v>20</v>
      </c>
    </row>
    <row r="29" spans="2:28" x14ac:dyDescent="0.25">
      <c r="B29" s="35" t="s">
        <v>53</v>
      </c>
      <c r="C29" s="33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20"/>
      <c r="AB29" s="3">
        <v>21</v>
      </c>
    </row>
    <row r="30" spans="2:28" x14ac:dyDescent="0.25">
      <c r="B30" s="47" t="s">
        <v>108</v>
      </c>
      <c r="C30" s="14">
        <f t="shared" ref="C30:C38" si="23">HLOOKUP($C$6,$G$9:$Z$65,AB30,FALSE)</f>
        <v>0</v>
      </c>
      <c r="F30" s="66" t="s">
        <v>5</v>
      </c>
      <c r="G30" s="67">
        <v>7.56</v>
      </c>
      <c r="H30" s="67">
        <v>2457.1299999999992</v>
      </c>
      <c r="I30" s="67">
        <v>0</v>
      </c>
      <c r="J30" s="67">
        <v>632.20000000000016</v>
      </c>
      <c r="K30" s="67">
        <v>0</v>
      </c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43">
        <f>SUM(G30:Z30)</f>
        <v>3096.8899999999994</v>
      </c>
      <c r="AB30" s="3">
        <v>22</v>
      </c>
    </row>
    <row r="31" spans="2:28" x14ac:dyDescent="0.25">
      <c r="B31" s="47" t="s">
        <v>109</v>
      </c>
      <c r="C31" s="14">
        <f t="shared" si="23"/>
        <v>3096.8899999999994</v>
      </c>
      <c r="G31" s="22">
        <f>G30</f>
        <v>7.56</v>
      </c>
      <c r="H31" s="22">
        <f t="shared" ref="H31:R31" si="24">G31+H30</f>
        <v>2464.6899999999991</v>
      </c>
      <c r="I31" s="22">
        <f t="shared" si="24"/>
        <v>2464.6899999999991</v>
      </c>
      <c r="J31" s="22">
        <f t="shared" si="24"/>
        <v>3096.8899999999994</v>
      </c>
      <c r="K31" s="22">
        <f t="shared" si="24"/>
        <v>3096.8899999999994</v>
      </c>
      <c r="L31" s="22">
        <f t="shared" si="24"/>
        <v>3096.8899999999994</v>
      </c>
      <c r="M31" s="22">
        <f t="shared" si="24"/>
        <v>3096.8899999999994</v>
      </c>
      <c r="N31" s="22">
        <f t="shared" si="24"/>
        <v>3096.8899999999994</v>
      </c>
      <c r="O31" s="22">
        <f t="shared" si="24"/>
        <v>3096.8899999999994</v>
      </c>
      <c r="P31" s="22">
        <f t="shared" si="24"/>
        <v>3096.8899999999994</v>
      </c>
      <c r="Q31" s="22">
        <f t="shared" si="24"/>
        <v>3096.8899999999994</v>
      </c>
      <c r="R31" s="22">
        <f t="shared" si="24"/>
        <v>3096.8899999999994</v>
      </c>
      <c r="S31" s="22">
        <f>S30</f>
        <v>0</v>
      </c>
      <c r="T31" s="22">
        <f t="shared" ref="T31:Z31" si="25">S31+T30</f>
        <v>0</v>
      </c>
      <c r="U31" s="22">
        <f t="shared" si="25"/>
        <v>0</v>
      </c>
      <c r="V31" s="22">
        <f t="shared" si="25"/>
        <v>0</v>
      </c>
      <c r="W31" s="22">
        <f t="shared" si="25"/>
        <v>0</v>
      </c>
      <c r="X31" s="22">
        <f t="shared" si="25"/>
        <v>0</v>
      </c>
      <c r="Y31" s="22">
        <f t="shared" si="25"/>
        <v>0</v>
      </c>
      <c r="Z31" s="22">
        <f t="shared" si="25"/>
        <v>0</v>
      </c>
      <c r="AA31" s="37"/>
      <c r="AB31" s="3">
        <v>23</v>
      </c>
    </row>
    <row r="32" spans="2:28" x14ac:dyDescent="0.25">
      <c r="B32" s="47" t="s">
        <v>110</v>
      </c>
      <c r="C32" s="14">
        <f t="shared" si="23"/>
        <v>0</v>
      </c>
      <c r="F32" s="15" t="s">
        <v>7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37"/>
      <c r="AB32" s="3">
        <v>24</v>
      </c>
    </row>
    <row r="33" spans="1:28" x14ac:dyDescent="0.25">
      <c r="B33" s="49" t="s">
        <v>111</v>
      </c>
      <c r="C33" s="31">
        <f t="shared" si="23"/>
        <v>3096.8899999999994</v>
      </c>
      <c r="D33" s="51"/>
      <c r="E33" s="51"/>
      <c r="F33" s="51"/>
      <c r="G33" s="21">
        <f>G31+G32</f>
        <v>7.56</v>
      </c>
      <c r="H33" s="21">
        <f t="shared" ref="H33:R33" si="26">H31+H32</f>
        <v>2464.6899999999991</v>
      </c>
      <c r="I33" s="21">
        <f t="shared" si="26"/>
        <v>2464.6899999999991</v>
      </c>
      <c r="J33" s="21">
        <f t="shared" si="26"/>
        <v>3096.8899999999994</v>
      </c>
      <c r="K33" s="21">
        <f t="shared" si="26"/>
        <v>3096.8899999999994</v>
      </c>
      <c r="L33" s="21">
        <f t="shared" si="26"/>
        <v>3096.8899999999994</v>
      </c>
      <c r="M33" s="21">
        <f t="shared" si="26"/>
        <v>3096.8899999999994</v>
      </c>
      <c r="N33" s="21">
        <f t="shared" si="26"/>
        <v>3096.8899999999994</v>
      </c>
      <c r="O33" s="21">
        <f t="shared" si="26"/>
        <v>3096.8899999999994</v>
      </c>
      <c r="P33" s="21">
        <f t="shared" si="26"/>
        <v>3096.8899999999994</v>
      </c>
      <c r="Q33" s="21">
        <f t="shared" si="26"/>
        <v>3096.8899999999994</v>
      </c>
      <c r="R33" s="21">
        <f t="shared" si="26"/>
        <v>3096.8899999999994</v>
      </c>
      <c r="S33" s="21">
        <f>S31+S32</f>
        <v>0</v>
      </c>
      <c r="T33" s="21">
        <f t="shared" ref="T33:Z33" si="27">T31+T32</f>
        <v>0</v>
      </c>
      <c r="U33" s="21">
        <f t="shared" si="27"/>
        <v>0</v>
      </c>
      <c r="V33" s="21">
        <f t="shared" si="27"/>
        <v>0</v>
      </c>
      <c r="W33" s="21">
        <f t="shared" si="27"/>
        <v>0</v>
      </c>
      <c r="X33" s="21">
        <f t="shared" si="27"/>
        <v>0</v>
      </c>
      <c r="Y33" s="21">
        <f t="shared" si="27"/>
        <v>0</v>
      </c>
      <c r="Z33" s="21">
        <f t="shared" si="27"/>
        <v>0</v>
      </c>
      <c r="AA33" s="61"/>
      <c r="AB33" s="3">
        <v>25</v>
      </c>
    </row>
    <row r="34" spans="1:28" x14ac:dyDescent="0.25">
      <c r="B34" s="47" t="s">
        <v>112</v>
      </c>
      <c r="C34" s="14">
        <f t="shared" si="23"/>
        <v>0</v>
      </c>
      <c r="F34" s="4"/>
      <c r="G34" s="16">
        <f>G30*G38</f>
        <v>189</v>
      </c>
      <c r="H34" s="16">
        <f>H30*H38</f>
        <v>61428.249999999978</v>
      </c>
      <c r="I34" s="16">
        <f t="shared" ref="I34:Z34" si="28">I30*I38</f>
        <v>0</v>
      </c>
      <c r="J34" s="16">
        <f t="shared" si="28"/>
        <v>15805.000000000004</v>
      </c>
      <c r="K34" s="16">
        <f t="shared" si="28"/>
        <v>0</v>
      </c>
      <c r="L34" s="16">
        <f t="shared" si="28"/>
        <v>0</v>
      </c>
      <c r="M34" s="16">
        <f t="shared" si="28"/>
        <v>0</v>
      </c>
      <c r="N34" s="16">
        <f t="shared" si="28"/>
        <v>0</v>
      </c>
      <c r="O34" s="16">
        <f t="shared" si="28"/>
        <v>0</v>
      </c>
      <c r="P34" s="16">
        <f t="shared" si="28"/>
        <v>0</v>
      </c>
      <c r="Q34" s="16">
        <f t="shared" si="28"/>
        <v>0</v>
      </c>
      <c r="R34" s="16">
        <f t="shared" si="28"/>
        <v>0</v>
      </c>
      <c r="S34" s="16">
        <f t="shared" si="28"/>
        <v>0</v>
      </c>
      <c r="T34" s="16">
        <f t="shared" si="28"/>
        <v>0</v>
      </c>
      <c r="U34" s="16">
        <f t="shared" si="28"/>
        <v>0</v>
      </c>
      <c r="V34" s="16">
        <f t="shared" si="28"/>
        <v>0</v>
      </c>
      <c r="W34" s="16">
        <f t="shared" si="28"/>
        <v>0</v>
      </c>
      <c r="X34" s="16">
        <f t="shared" si="28"/>
        <v>0</v>
      </c>
      <c r="Y34" s="16">
        <f t="shared" si="28"/>
        <v>0</v>
      </c>
      <c r="Z34" s="16">
        <f t="shared" si="28"/>
        <v>0</v>
      </c>
      <c r="AA34" s="19">
        <f>SUM(G34:Z34)</f>
        <v>77422.249999999985</v>
      </c>
      <c r="AB34" s="3">
        <v>26</v>
      </c>
    </row>
    <row r="35" spans="1:28" x14ac:dyDescent="0.25">
      <c r="B35" s="47" t="s">
        <v>113</v>
      </c>
      <c r="C35" s="14">
        <f t="shared" si="23"/>
        <v>77422.249999999985</v>
      </c>
      <c r="G35" s="16">
        <f>G34</f>
        <v>189</v>
      </c>
      <c r="H35" s="16">
        <f>G35+H34</f>
        <v>61617.249999999978</v>
      </c>
      <c r="I35" s="16">
        <f t="shared" ref="I35:R35" si="29">H35+I34</f>
        <v>61617.249999999978</v>
      </c>
      <c r="J35" s="16">
        <f t="shared" si="29"/>
        <v>77422.249999999985</v>
      </c>
      <c r="K35" s="16">
        <f t="shared" si="29"/>
        <v>77422.249999999985</v>
      </c>
      <c r="L35" s="16">
        <f t="shared" si="29"/>
        <v>77422.249999999985</v>
      </c>
      <c r="M35" s="16">
        <f t="shared" si="29"/>
        <v>77422.249999999985</v>
      </c>
      <c r="N35" s="16">
        <f t="shared" si="29"/>
        <v>77422.249999999985</v>
      </c>
      <c r="O35" s="16">
        <f t="shared" si="29"/>
        <v>77422.249999999985</v>
      </c>
      <c r="P35" s="16">
        <f t="shared" si="29"/>
        <v>77422.249999999985</v>
      </c>
      <c r="Q35" s="16">
        <f t="shared" si="29"/>
        <v>77422.249999999985</v>
      </c>
      <c r="R35" s="16">
        <f t="shared" si="29"/>
        <v>77422.249999999985</v>
      </c>
      <c r="S35" s="16">
        <f>S34</f>
        <v>0</v>
      </c>
      <c r="T35" s="16">
        <f t="shared" ref="T35:Z35" si="30">S35+T34</f>
        <v>0</v>
      </c>
      <c r="U35" s="16">
        <f t="shared" si="30"/>
        <v>0</v>
      </c>
      <c r="V35" s="16">
        <f t="shared" si="30"/>
        <v>0</v>
      </c>
      <c r="W35" s="16">
        <f t="shared" si="30"/>
        <v>0</v>
      </c>
      <c r="X35" s="16">
        <f t="shared" si="30"/>
        <v>0</v>
      </c>
      <c r="Y35" s="16">
        <f t="shared" si="30"/>
        <v>0</v>
      </c>
      <c r="Z35" s="16">
        <f t="shared" si="30"/>
        <v>0</v>
      </c>
      <c r="AA35" s="37"/>
      <c r="AB35" s="3">
        <v>27</v>
      </c>
    </row>
    <row r="36" spans="1:28" x14ac:dyDescent="0.25">
      <c r="B36" s="47" t="s">
        <v>114</v>
      </c>
      <c r="C36" s="14">
        <f t="shared" si="23"/>
        <v>0</v>
      </c>
      <c r="F36" s="4"/>
      <c r="G36" s="16">
        <f>G32*G38</f>
        <v>0</v>
      </c>
      <c r="H36" s="16">
        <f t="shared" ref="H36:Z36" si="31">H32*H38</f>
        <v>0</v>
      </c>
      <c r="I36" s="16">
        <f t="shared" si="31"/>
        <v>0</v>
      </c>
      <c r="J36" s="16">
        <f t="shared" si="31"/>
        <v>0</v>
      </c>
      <c r="K36" s="16">
        <f t="shared" si="31"/>
        <v>0</v>
      </c>
      <c r="L36" s="16">
        <f t="shared" si="31"/>
        <v>0</v>
      </c>
      <c r="M36" s="16">
        <f t="shared" si="31"/>
        <v>0</v>
      </c>
      <c r="N36" s="16">
        <f t="shared" si="31"/>
        <v>0</v>
      </c>
      <c r="O36" s="16">
        <f t="shared" si="31"/>
        <v>0</v>
      </c>
      <c r="P36" s="16">
        <f t="shared" si="31"/>
        <v>0</v>
      </c>
      <c r="Q36" s="16">
        <f t="shared" si="31"/>
        <v>0</v>
      </c>
      <c r="R36" s="16">
        <f t="shared" si="31"/>
        <v>0</v>
      </c>
      <c r="S36" s="16">
        <f t="shared" si="31"/>
        <v>0</v>
      </c>
      <c r="T36" s="16">
        <f t="shared" si="31"/>
        <v>0</v>
      </c>
      <c r="U36" s="16">
        <f t="shared" si="31"/>
        <v>0</v>
      </c>
      <c r="V36" s="16">
        <f t="shared" si="31"/>
        <v>0</v>
      </c>
      <c r="W36" s="16">
        <f t="shared" si="31"/>
        <v>0</v>
      </c>
      <c r="X36" s="16">
        <f t="shared" si="31"/>
        <v>0</v>
      </c>
      <c r="Y36" s="16">
        <f t="shared" si="31"/>
        <v>0</v>
      </c>
      <c r="Z36" s="16">
        <f t="shared" si="31"/>
        <v>0</v>
      </c>
      <c r="AA36" s="37"/>
      <c r="AB36" s="3">
        <v>28</v>
      </c>
    </row>
    <row r="37" spans="1:28" x14ac:dyDescent="0.25">
      <c r="B37" s="49" t="s">
        <v>115</v>
      </c>
      <c r="C37" s="31">
        <f t="shared" si="23"/>
        <v>77422.249999999985</v>
      </c>
      <c r="D37" s="51"/>
      <c r="E37" s="51"/>
      <c r="F37" s="51"/>
      <c r="G37" s="21">
        <f>G35+G36</f>
        <v>189</v>
      </c>
      <c r="H37" s="21">
        <f>H35+H36</f>
        <v>61617.249999999978</v>
      </c>
      <c r="I37" s="21">
        <f t="shared" ref="I37:R37" si="32">I35+I36</f>
        <v>61617.249999999978</v>
      </c>
      <c r="J37" s="21">
        <f t="shared" si="32"/>
        <v>77422.249999999985</v>
      </c>
      <c r="K37" s="21">
        <f t="shared" si="32"/>
        <v>77422.249999999985</v>
      </c>
      <c r="L37" s="21">
        <f t="shared" si="32"/>
        <v>77422.249999999985</v>
      </c>
      <c r="M37" s="21">
        <f t="shared" si="32"/>
        <v>77422.249999999985</v>
      </c>
      <c r="N37" s="21">
        <f t="shared" si="32"/>
        <v>77422.249999999985</v>
      </c>
      <c r="O37" s="21">
        <f t="shared" si="32"/>
        <v>77422.249999999985</v>
      </c>
      <c r="P37" s="21">
        <f t="shared" si="32"/>
        <v>77422.249999999985</v>
      </c>
      <c r="Q37" s="21">
        <f t="shared" si="32"/>
        <v>77422.249999999985</v>
      </c>
      <c r="R37" s="21">
        <f t="shared" si="32"/>
        <v>77422.249999999985</v>
      </c>
      <c r="S37" s="21">
        <f>S35+S36</f>
        <v>0</v>
      </c>
      <c r="T37" s="21">
        <f t="shared" ref="T37:Z37" si="33">T35+T36</f>
        <v>0</v>
      </c>
      <c r="U37" s="21">
        <f t="shared" si="33"/>
        <v>0</v>
      </c>
      <c r="V37" s="21">
        <f t="shared" si="33"/>
        <v>0</v>
      </c>
      <c r="W37" s="21">
        <f t="shared" si="33"/>
        <v>0</v>
      </c>
      <c r="X37" s="21">
        <f t="shared" si="33"/>
        <v>0</v>
      </c>
      <c r="Y37" s="21">
        <f t="shared" si="33"/>
        <v>0</v>
      </c>
      <c r="Z37" s="21">
        <f t="shared" si="33"/>
        <v>0</v>
      </c>
      <c r="AA37" s="61"/>
      <c r="AB37" s="3">
        <v>29</v>
      </c>
    </row>
    <row r="38" spans="1:28" x14ac:dyDescent="0.25">
      <c r="B38" s="47" t="s">
        <v>36</v>
      </c>
      <c r="C38" s="14">
        <f t="shared" si="23"/>
        <v>25</v>
      </c>
      <c r="F38" s="71" t="s">
        <v>48</v>
      </c>
      <c r="G38" s="72">
        <v>25</v>
      </c>
      <c r="H38" s="72">
        <v>25</v>
      </c>
      <c r="I38" s="72">
        <v>25</v>
      </c>
      <c r="J38" s="72">
        <v>25</v>
      </c>
      <c r="K38" s="72">
        <v>25</v>
      </c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39"/>
      <c r="AB38" s="3">
        <v>30</v>
      </c>
    </row>
    <row r="39" spans="1:28" s="3" customFormat="1" x14ac:dyDescent="0.25">
      <c r="A39" s="86" t="s">
        <v>34</v>
      </c>
      <c r="B39" s="86"/>
      <c r="C39" s="86"/>
      <c r="D39" s="51"/>
      <c r="E39" s="51"/>
      <c r="F39" s="5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40"/>
      <c r="AB39" s="3">
        <v>31</v>
      </c>
    </row>
    <row r="40" spans="1:28" x14ac:dyDescent="0.25">
      <c r="B40" s="35" t="s">
        <v>54</v>
      </c>
      <c r="C40" s="33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20"/>
      <c r="AB40" s="3">
        <v>32</v>
      </c>
    </row>
    <row r="41" spans="1:28" x14ac:dyDescent="0.25">
      <c r="B41" s="1" t="s">
        <v>39</v>
      </c>
      <c r="C41" s="23">
        <f t="shared" ref="C41:C46" si="34">HLOOKUP($C$6,$G$9:$Z$65,AB41,FALSE)</f>
        <v>598000</v>
      </c>
      <c r="G41" s="46">
        <f>$G$5</f>
        <v>598000</v>
      </c>
      <c r="H41" s="46">
        <f t="shared" ref="H41:J41" si="35">$G$5</f>
        <v>598000</v>
      </c>
      <c r="I41" s="46">
        <f t="shared" si="35"/>
        <v>598000</v>
      </c>
      <c r="J41" s="46">
        <f t="shared" si="35"/>
        <v>598000</v>
      </c>
      <c r="K41" s="46">
        <f>$H$5</f>
        <v>598000</v>
      </c>
      <c r="L41" s="46">
        <f t="shared" ref="L41:M41" si="36">$H$5</f>
        <v>598000</v>
      </c>
      <c r="M41" s="46">
        <f t="shared" si="36"/>
        <v>598000</v>
      </c>
      <c r="N41" s="46">
        <f>$H$5</f>
        <v>598000</v>
      </c>
      <c r="O41" s="46">
        <f>$I$5</f>
        <v>0</v>
      </c>
      <c r="P41" s="46">
        <f t="shared" ref="P41:R41" si="37">$I$5</f>
        <v>0</v>
      </c>
      <c r="Q41" s="46">
        <f t="shared" si="37"/>
        <v>0</v>
      </c>
      <c r="R41" s="46">
        <f t="shared" si="37"/>
        <v>0</v>
      </c>
      <c r="S41" s="46">
        <f>$J$5</f>
        <v>0</v>
      </c>
      <c r="T41" s="46">
        <f t="shared" ref="T41:V41" si="38">$J$5</f>
        <v>0</v>
      </c>
      <c r="U41" s="46">
        <f t="shared" si="38"/>
        <v>0</v>
      </c>
      <c r="V41" s="46">
        <f t="shared" si="38"/>
        <v>0</v>
      </c>
      <c r="W41" s="46">
        <f>$K$5</f>
        <v>0</v>
      </c>
      <c r="X41" s="46">
        <f t="shared" ref="X41:Z41" si="39">$K$5</f>
        <v>0</v>
      </c>
      <c r="Y41" s="46">
        <f t="shared" si="39"/>
        <v>0</v>
      </c>
      <c r="Z41" s="46">
        <f t="shared" si="39"/>
        <v>0</v>
      </c>
      <c r="AA41" s="39"/>
      <c r="AB41" s="3">
        <v>33</v>
      </c>
    </row>
    <row r="42" spans="1:28" x14ac:dyDescent="0.25">
      <c r="B42" s="47" t="s">
        <v>32</v>
      </c>
      <c r="C42" s="30">
        <f t="shared" si="34"/>
        <v>0</v>
      </c>
      <c r="F42" s="66" t="s">
        <v>5</v>
      </c>
      <c r="G42" s="85">
        <v>490</v>
      </c>
      <c r="H42" s="70">
        <v>46577.5</v>
      </c>
      <c r="I42" s="70">
        <v>0</v>
      </c>
      <c r="J42" s="70">
        <v>9445</v>
      </c>
      <c r="K42" s="70">
        <v>0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46">
        <f>SUM(G42:Z42)</f>
        <v>56512.5</v>
      </c>
      <c r="AB42" s="3">
        <v>34</v>
      </c>
    </row>
    <row r="43" spans="1:28" x14ac:dyDescent="0.25">
      <c r="B43" s="1" t="s">
        <v>79</v>
      </c>
      <c r="C43" s="23">
        <f t="shared" si="34"/>
        <v>747500</v>
      </c>
      <c r="G43" s="46">
        <f>G41*(1/4)</f>
        <v>149500</v>
      </c>
      <c r="H43" s="46">
        <f>G43+(H41*(1/4))</f>
        <v>299000</v>
      </c>
      <c r="I43" s="46">
        <f t="shared" ref="I43:Z43" si="40">H43+(I41*(1/4))</f>
        <v>448500</v>
      </c>
      <c r="J43" s="46">
        <f t="shared" si="40"/>
        <v>598000</v>
      </c>
      <c r="K43" s="46">
        <f t="shared" si="40"/>
        <v>747500</v>
      </c>
      <c r="L43" s="46">
        <f t="shared" si="40"/>
        <v>897000</v>
      </c>
      <c r="M43" s="46">
        <f t="shared" si="40"/>
        <v>1046500</v>
      </c>
      <c r="N43" s="46">
        <f t="shared" si="40"/>
        <v>1196000</v>
      </c>
      <c r="O43" s="46">
        <f t="shared" si="40"/>
        <v>1196000</v>
      </c>
      <c r="P43" s="46">
        <f t="shared" si="40"/>
        <v>1196000</v>
      </c>
      <c r="Q43" s="46">
        <f t="shared" si="40"/>
        <v>1196000</v>
      </c>
      <c r="R43" s="46">
        <f t="shared" si="40"/>
        <v>1196000</v>
      </c>
      <c r="S43" s="46">
        <f t="shared" si="40"/>
        <v>1196000</v>
      </c>
      <c r="T43" s="46">
        <f t="shared" si="40"/>
        <v>1196000</v>
      </c>
      <c r="U43" s="46">
        <f t="shared" si="40"/>
        <v>1196000</v>
      </c>
      <c r="V43" s="46">
        <f t="shared" si="40"/>
        <v>1196000</v>
      </c>
      <c r="W43" s="46">
        <f t="shared" si="40"/>
        <v>1196000</v>
      </c>
      <c r="X43" s="46">
        <f t="shared" si="40"/>
        <v>1196000</v>
      </c>
      <c r="Y43" s="46">
        <f t="shared" si="40"/>
        <v>1196000</v>
      </c>
      <c r="Z43" s="46">
        <f t="shared" si="40"/>
        <v>1196000</v>
      </c>
      <c r="AA43" s="39"/>
      <c r="AB43" s="3">
        <v>35</v>
      </c>
    </row>
    <row r="44" spans="1:28" x14ac:dyDescent="0.25">
      <c r="B44" s="47" t="s">
        <v>37</v>
      </c>
      <c r="C44" s="54">
        <f t="shared" si="34"/>
        <v>56512.5</v>
      </c>
      <c r="F44" s="42"/>
      <c r="G44" s="54">
        <f>G42</f>
        <v>490</v>
      </c>
      <c r="H44" s="54">
        <f>G44+H42</f>
        <v>47067.5</v>
      </c>
      <c r="I44" s="54">
        <f t="shared" ref="I44:R44" si="41">H44+I42</f>
        <v>47067.5</v>
      </c>
      <c r="J44" s="54">
        <f t="shared" si="41"/>
        <v>56512.5</v>
      </c>
      <c r="K44" s="54">
        <f t="shared" si="41"/>
        <v>56512.5</v>
      </c>
      <c r="L44" s="54">
        <f t="shared" si="41"/>
        <v>56512.5</v>
      </c>
      <c r="M44" s="54">
        <f t="shared" si="41"/>
        <v>56512.5</v>
      </c>
      <c r="N44" s="54">
        <f t="shared" si="41"/>
        <v>56512.5</v>
      </c>
      <c r="O44" s="54">
        <f t="shared" si="41"/>
        <v>56512.5</v>
      </c>
      <c r="P44" s="54">
        <f t="shared" si="41"/>
        <v>56512.5</v>
      </c>
      <c r="Q44" s="54">
        <f t="shared" si="41"/>
        <v>56512.5</v>
      </c>
      <c r="R44" s="54">
        <f t="shared" si="41"/>
        <v>56512.5</v>
      </c>
      <c r="S44" s="54">
        <f>S42</f>
        <v>0</v>
      </c>
      <c r="T44" s="54">
        <f t="shared" ref="T44:Z44" si="42">S44+T42</f>
        <v>0</v>
      </c>
      <c r="U44" s="54">
        <f t="shared" si="42"/>
        <v>0</v>
      </c>
      <c r="V44" s="54">
        <f t="shared" si="42"/>
        <v>0</v>
      </c>
      <c r="W44" s="54">
        <f t="shared" si="42"/>
        <v>0</v>
      </c>
      <c r="X44" s="54">
        <f t="shared" si="42"/>
        <v>0</v>
      </c>
      <c r="Y44" s="54">
        <f t="shared" si="42"/>
        <v>0</v>
      </c>
      <c r="Z44" s="54">
        <f t="shared" si="42"/>
        <v>0</v>
      </c>
      <c r="AA44" s="39"/>
      <c r="AB44" s="3">
        <v>36</v>
      </c>
    </row>
    <row r="45" spans="1:28" x14ac:dyDescent="0.25">
      <c r="B45" s="50" t="s">
        <v>35</v>
      </c>
      <c r="C45" s="30">
        <f t="shared" si="34"/>
        <v>0</v>
      </c>
      <c r="F45" s="15" t="s">
        <v>7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39"/>
      <c r="AB45" s="3">
        <v>37</v>
      </c>
    </row>
    <row r="46" spans="1:28" x14ac:dyDescent="0.25">
      <c r="B46" s="49" t="s">
        <v>49</v>
      </c>
      <c r="C46" s="24">
        <f t="shared" si="34"/>
        <v>56512.5</v>
      </c>
      <c r="D46" s="51"/>
      <c r="E46" s="51"/>
      <c r="F46" s="51"/>
      <c r="G46" s="25">
        <f>G44+G45</f>
        <v>490</v>
      </c>
      <c r="H46" s="25">
        <f t="shared" ref="H46:Z46" si="43">H44+H45</f>
        <v>47067.5</v>
      </c>
      <c r="I46" s="25">
        <f t="shared" si="43"/>
        <v>47067.5</v>
      </c>
      <c r="J46" s="25">
        <f t="shared" si="43"/>
        <v>56512.5</v>
      </c>
      <c r="K46" s="25">
        <f t="shared" si="43"/>
        <v>56512.5</v>
      </c>
      <c r="L46" s="25">
        <f t="shared" si="43"/>
        <v>56512.5</v>
      </c>
      <c r="M46" s="25">
        <f t="shared" si="43"/>
        <v>56512.5</v>
      </c>
      <c r="N46" s="25">
        <f t="shared" si="43"/>
        <v>56512.5</v>
      </c>
      <c r="O46" s="25">
        <f t="shared" si="43"/>
        <v>56512.5</v>
      </c>
      <c r="P46" s="25">
        <f t="shared" si="43"/>
        <v>56512.5</v>
      </c>
      <c r="Q46" s="25">
        <f t="shared" si="43"/>
        <v>56512.5</v>
      </c>
      <c r="R46" s="25">
        <f t="shared" si="43"/>
        <v>56512.5</v>
      </c>
      <c r="S46" s="25">
        <f t="shared" si="43"/>
        <v>0</v>
      </c>
      <c r="T46" s="25">
        <f t="shared" si="43"/>
        <v>0</v>
      </c>
      <c r="U46" s="25">
        <f t="shared" si="43"/>
        <v>0</v>
      </c>
      <c r="V46" s="25">
        <f t="shared" si="43"/>
        <v>0</v>
      </c>
      <c r="W46" s="25">
        <f t="shared" si="43"/>
        <v>0</v>
      </c>
      <c r="X46" s="25">
        <f t="shared" si="43"/>
        <v>0</v>
      </c>
      <c r="Y46" s="25">
        <f t="shared" si="43"/>
        <v>0</v>
      </c>
      <c r="Z46" s="25">
        <f t="shared" si="43"/>
        <v>0</v>
      </c>
      <c r="AA46" s="39"/>
      <c r="AB46" s="3">
        <v>38</v>
      </c>
    </row>
    <row r="47" spans="1:28" x14ac:dyDescent="0.25">
      <c r="B47" s="35" t="s">
        <v>71</v>
      </c>
      <c r="C47" s="73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39"/>
      <c r="AB47" s="3">
        <v>39</v>
      </c>
    </row>
    <row r="48" spans="1:28" x14ac:dyDescent="0.25">
      <c r="B48" s="1" t="s">
        <v>77</v>
      </c>
      <c r="C48" s="23">
        <f t="shared" ref="C48:C53" si="44">HLOOKUP($C$6,$G$9:$Z$65,AB48,FALSE)</f>
        <v>52000</v>
      </c>
      <c r="G48" s="46">
        <f>$G$6</f>
        <v>52000</v>
      </c>
      <c r="H48" s="46">
        <f t="shared" ref="H48:J48" si="45">$G$6</f>
        <v>52000</v>
      </c>
      <c r="I48" s="46">
        <f t="shared" si="45"/>
        <v>52000</v>
      </c>
      <c r="J48" s="46">
        <f t="shared" si="45"/>
        <v>52000</v>
      </c>
      <c r="K48" s="46">
        <f>$H$6</f>
        <v>52000</v>
      </c>
      <c r="L48" s="46">
        <f t="shared" ref="L48:N48" si="46">$H$6</f>
        <v>52000</v>
      </c>
      <c r="M48" s="46">
        <f t="shared" si="46"/>
        <v>52000</v>
      </c>
      <c r="N48" s="46">
        <f t="shared" si="46"/>
        <v>52000</v>
      </c>
      <c r="O48" s="46">
        <f>$I$6</f>
        <v>0</v>
      </c>
      <c r="P48" s="46">
        <f t="shared" ref="P48:Q48" si="47">$I$6</f>
        <v>0</v>
      </c>
      <c r="Q48" s="46">
        <f t="shared" si="47"/>
        <v>0</v>
      </c>
      <c r="R48" s="46">
        <f>$I$6</f>
        <v>0</v>
      </c>
      <c r="S48" s="46">
        <f>$J$6</f>
        <v>0</v>
      </c>
      <c r="T48" s="46">
        <f t="shared" ref="T48:V48" si="48">$J$6</f>
        <v>0</v>
      </c>
      <c r="U48" s="46">
        <f>$J$6</f>
        <v>0</v>
      </c>
      <c r="V48" s="46">
        <f t="shared" si="48"/>
        <v>0</v>
      </c>
      <c r="W48" s="46">
        <f>$K$6</f>
        <v>0</v>
      </c>
      <c r="X48" s="46">
        <f t="shared" ref="X48:Z48" si="49">$K$6</f>
        <v>0</v>
      </c>
      <c r="Y48" s="46">
        <f t="shared" si="49"/>
        <v>0</v>
      </c>
      <c r="Z48" s="46">
        <f t="shared" si="49"/>
        <v>0</v>
      </c>
      <c r="AA48" s="39"/>
      <c r="AB48" s="3">
        <v>40</v>
      </c>
    </row>
    <row r="49" spans="1:28" x14ac:dyDescent="0.25">
      <c r="B49" s="50" t="s">
        <v>72</v>
      </c>
      <c r="C49" s="30">
        <f t="shared" si="44"/>
        <v>4675</v>
      </c>
      <c r="F49" s="66" t="s">
        <v>5</v>
      </c>
      <c r="G49" s="70">
        <v>0</v>
      </c>
      <c r="H49" s="70">
        <v>23260</v>
      </c>
      <c r="I49" s="70">
        <v>7625</v>
      </c>
      <c r="J49" s="70">
        <v>12117.5</v>
      </c>
      <c r="K49" s="70">
        <v>4675</v>
      </c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46">
        <f>SUM(G49:Z49)</f>
        <v>47677.5</v>
      </c>
      <c r="AB49" s="3">
        <v>41</v>
      </c>
    </row>
    <row r="50" spans="1:28" x14ac:dyDescent="0.25">
      <c r="B50" s="1" t="s">
        <v>80</v>
      </c>
      <c r="C50" s="23">
        <f t="shared" si="44"/>
        <v>65000</v>
      </c>
      <c r="G50" s="46">
        <f>G48*(1/4)</f>
        <v>13000</v>
      </c>
      <c r="H50" s="46">
        <f>G50+(H48*(1/4))</f>
        <v>26000</v>
      </c>
      <c r="I50" s="46">
        <f t="shared" ref="I50:Z50" si="50">H50+(I48*(1/4))</f>
        <v>39000</v>
      </c>
      <c r="J50" s="46">
        <f t="shared" si="50"/>
        <v>52000</v>
      </c>
      <c r="K50" s="46">
        <f t="shared" si="50"/>
        <v>65000</v>
      </c>
      <c r="L50" s="46">
        <f t="shared" si="50"/>
        <v>78000</v>
      </c>
      <c r="M50" s="46">
        <f t="shared" si="50"/>
        <v>91000</v>
      </c>
      <c r="N50" s="46">
        <f t="shared" si="50"/>
        <v>104000</v>
      </c>
      <c r="O50" s="46">
        <f t="shared" si="50"/>
        <v>104000</v>
      </c>
      <c r="P50" s="46">
        <f t="shared" si="50"/>
        <v>104000</v>
      </c>
      <c r="Q50" s="46">
        <f t="shared" si="50"/>
        <v>104000</v>
      </c>
      <c r="R50" s="46">
        <f t="shared" si="50"/>
        <v>104000</v>
      </c>
      <c r="S50" s="46">
        <f t="shared" si="50"/>
        <v>104000</v>
      </c>
      <c r="T50" s="46">
        <f t="shared" si="50"/>
        <v>104000</v>
      </c>
      <c r="U50" s="46">
        <f t="shared" si="50"/>
        <v>104000</v>
      </c>
      <c r="V50" s="46">
        <f t="shared" si="50"/>
        <v>104000</v>
      </c>
      <c r="W50" s="46">
        <f t="shared" si="50"/>
        <v>104000</v>
      </c>
      <c r="X50" s="46">
        <f t="shared" si="50"/>
        <v>104000</v>
      </c>
      <c r="Y50" s="46">
        <f t="shared" si="50"/>
        <v>104000</v>
      </c>
      <c r="Z50" s="46">
        <f t="shared" si="50"/>
        <v>104000</v>
      </c>
      <c r="AA50" s="39"/>
      <c r="AB50" s="3">
        <v>42</v>
      </c>
    </row>
    <row r="51" spans="1:28" x14ac:dyDescent="0.25">
      <c r="B51" s="50" t="s">
        <v>73</v>
      </c>
      <c r="C51" s="54">
        <f t="shared" si="44"/>
        <v>47677.5</v>
      </c>
      <c r="F51" s="42"/>
      <c r="G51" s="54">
        <f>G49</f>
        <v>0</v>
      </c>
      <c r="H51" s="54">
        <f>G51+H49</f>
        <v>23260</v>
      </c>
      <c r="I51" s="54">
        <f t="shared" ref="I51:R51" si="51">H51+I49</f>
        <v>30885</v>
      </c>
      <c r="J51" s="54">
        <f t="shared" si="51"/>
        <v>43002.5</v>
      </c>
      <c r="K51" s="54">
        <f t="shared" si="51"/>
        <v>47677.5</v>
      </c>
      <c r="L51" s="54">
        <f t="shared" si="51"/>
        <v>47677.5</v>
      </c>
      <c r="M51" s="54">
        <f t="shared" si="51"/>
        <v>47677.5</v>
      </c>
      <c r="N51" s="54">
        <f t="shared" si="51"/>
        <v>47677.5</v>
      </c>
      <c r="O51" s="54">
        <f t="shared" si="51"/>
        <v>47677.5</v>
      </c>
      <c r="P51" s="54">
        <f t="shared" si="51"/>
        <v>47677.5</v>
      </c>
      <c r="Q51" s="54">
        <f t="shared" si="51"/>
        <v>47677.5</v>
      </c>
      <c r="R51" s="54">
        <f t="shared" si="51"/>
        <v>47677.5</v>
      </c>
      <c r="S51" s="54">
        <f>S49</f>
        <v>0</v>
      </c>
      <c r="T51" s="54">
        <f t="shared" ref="T51:Z51" si="52">S51+T49</f>
        <v>0</v>
      </c>
      <c r="U51" s="54">
        <f t="shared" si="52"/>
        <v>0</v>
      </c>
      <c r="V51" s="54">
        <f t="shared" si="52"/>
        <v>0</v>
      </c>
      <c r="W51" s="54">
        <f t="shared" si="52"/>
        <v>0</v>
      </c>
      <c r="X51" s="54">
        <f t="shared" si="52"/>
        <v>0</v>
      </c>
      <c r="Y51" s="54">
        <f t="shared" si="52"/>
        <v>0</v>
      </c>
      <c r="Z51" s="54">
        <f t="shared" si="52"/>
        <v>0</v>
      </c>
      <c r="AA51" s="39"/>
      <c r="AB51" s="3">
        <v>43</v>
      </c>
    </row>
    <row r="52" spans="1:28" x14ac:dyDescent="0.25">
      <c r="B52" s="50" t="s">
        <v>74</v>
      </c>
      <c r="C52" s="30">
        <f t="shared" si="44"/>
        <v>0</v>
      </c>
      <c r="F52" s="15" t="s">
        <v>7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39"/>
      <c r="AB52" s="3">
        <v>44</v>
      </c>
    </row>
    <row r="53" spans="1:28" x14ac:dyDescent="0.25">
      <c r="B53" s="49" t="s">
        <v>75</v>
      </c>
      <c r="C53" s="24">
        <f t="shared" si="44"/>
        <v>47677.5</v>
      </c>
      <c r="D53" s="51"/>
      <c r="E53" s="51"/>
      <c r="F53" s="51"/>
      <c r="G53" s="25">
        <f>SUM(G51:G52)</f>
        <v>0</v>
      </c>
      <c r="H53" s="25">
        <f t="shared" ref="H53:Z53" si="53">SUM(H51:H52)</f>
        <v>23260</v>
      </c>
      <c r="I53" s="25">
        <f t="shared" si="53"/>
        <v>30885</v>
      </c>
      <c r="J53" s="25">
        <f t="shared" si="53"/>
        <v>43002.5</v>
      </c>
      <c r="K53" s="25">
        <f t="shared" si="53"/>
        <v>47677.5</v>
      </c>
      <c r="L53" s="25">
        <f t="shared" si="53"/>
        <v>47677.5</v>
      </c>
      <c r="M53" s="25">
        <f t="shared" si="53"/>
        <v>47677.5</v>
      </c>
      <c r="N53" s="25">
        <f t="shared" si="53"/>
        <v>47677.5</v>
      </c>
      <c r="O53" s="25">
        <f t="shared" si="53"/>
        <v>47677.5</v>
      </c>
      <c r="P53" s="25">
        <f t="shared" si="53"/>
        <v>47677.5</v>
      </c>
      <c r="Q53" s="25">
        <f t="shared" si="53"/>
        <v>47677.5</v>
      </c>
      <c r="R53" s="25">
        <f t="shared" si="53"/>
        <v>47677.5</v>
      </c>
      <c r="S53" s="25">
        <f t="shared" si="53"/>
        <v>0</v>
      </c>
      <c r="T53" s="25">
        <f t="shared" si="53"/>
        <v>0</v>
      </c>
      <c r="U53" s="25">
        <f t="shared" si="53"/>
        <v>0</v>
      </c>
      <c r="V53" s="25">
        <f t="shared" si="53"/>
        <v>0</v>
      </c>
      <c r="W53" s="25">
        <f t="shared" si="53"/>
        <v>0</v>
      </c>
      <c r="X53" s="25">
        <f t="shared" si="53"/>
        <v>0</v>
      </c>
      <c r="Y53" s="25">
        <f t="shared" si="53"/>
        <v>0</v>
      </c>
      <c r="Z53" s="25">
        <f t="shared" si="53"/>
        <v>0</v>
      </c>
      <c r="AA53" s="39"/>
      <c r="AB53" s="3">
        <v>45</v>
      </c>
    </row>
    <row r="54" spans="1:28" x14ac:dyDescent="0.25">
      <c r="B54" s="35" t="s">
        <v>38</v>
      </c>
      <c r="C54" s="73"/>
      <c r="D54" s="51"/>
      <c r="E54" s="51"/>
      <c r="F54" s="51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39"/>
      <c r="AB54" s="3">
        <v>46</v>
      </c>
    </row>
    <row r="55" spans="1:28" x14ac:dyDescent="0.25">
      <c r="B55" s="1" t="s">
        <v>78</v>
      </c>
      <c r="C55" s="23">
        <f t="shared" ref="C55:C60" si="54">HLOOKUP($C$6,$G$9:$Z$65,AB55,FALSE)</f>
        <v>650000</v>
      </c>
      <c r="G55" s="46">
        <f>G41+G48</f>
        <v>650000</v>
      </c>
      <c r="H55" s="46">
        <f t="shared" ref="H55:Z59" si="55">H41+H48</f>
        <v>650000</v>
      </c>
      <c r="I55" s="46">
        <f t="shared" si="55"/>
        <v>650000</v>
      </c>
      <c r="J55" s="46">
        <f t="shared" si="55"/>
        <v>650000</v>
      </c>
      <c r="K55" s="46">
        <f t="shared" si="55"/>
        <v>650000</v>
      </c>
      <c r="L55" s="46">
        <f t="shared" si="55"/>
        <v>650000</v>
      </c>
      <c r="M55" s="46">
        <f t="shared" si="55"/>
        <v>650000</v>
      </c>
      <c r="N55" s="46">
        <f t="shared" si="55"/>
        <v>650000</v>
      </c>
      <c r="O55" s="46">
        <f t="shared" si="55"/>
        <v>0</v>
      </c>
      <c r="P55" s="46">
        <f t="shared" si="55"/>
        <v>0</v>
      </c>
      <c r="Q55" s="46">
        <f t="shared" si="55"/>
        <v>0</v>
      </c>
      <c r="R55" s="46">
        <f t="shared" si="55"/>
        <v>0</v>
      </c>
      <c r="S55" s="46">
        <f t="shared" si="55"/>
        <v>0</v>
      </c>
      <c r="T55" s="46">
        <f t="shared" si="55"/>
        <v>0</v>
      </c>
      <c r="U55" s="46">
        <f t="shared" si="55"/>
        <v>0</v>
      </c>
      <c r="V55" s="46">
        <f t="shared" si="55"/>
        <v>0</v>
      </c>
      <c r="W55" s="46">
        <f t="shared" si="55"/>
        <v>0</v>
      </c>
      <c r="X55" s="46">
        <f t="shared" si="55"/>
        <v>0</v>
      </c>
      <c r="Y55" s="46">
        <f t="shared" si="55"/>
        <v>0</v>
      </c>
      <c r="Z55" s="46">
        <f t="shared" si="55"/>
        <v>0</v>
      </c>
      <c r="AA55" s="39"/>
      <c r="AB55" s="3">
        <v>47</v>
      </c>
    </row>
    <row r="56" spans="1:28" x14ac:dyDescent="0.25">
      <c r="B56" s="50" t="s">
        <v>42</v>
      </c>
      <c r="C56" s="30">
        <f t="shared" si="54"/>
        <v>4675</v>
      </c>
      <c r="F56" s="4"/>
      <c r="G56" s="26">
        <f>G42+G49</f>
        <v>490</v>
      </c>
      <c r="H56" s="26">
        <f t="shared" si="55"/>
        <v>69837.5</v>
      </c>
      <c r="I56" s="26">
        <f t="shared" si="55"/>
        <v>7625</v>
      </c>
      <c r="J56" s="26">
        <f t="shared" si="55"/>
        <v>21562.5</v>
      </c>
      <c r="K56" s="26">
        <f t="shared" si="55"/>
        <v>4675</v>
      </c>
      <c r="L56" s="26">
        <f t="shared" si="55"/>
        <v>0</v>
      </c>
      <c r="M56" s="26">
        <f t="shared" si="55"/>
        <v>0</v>
      </c>
      <c r="N56" s="26">
        <f t="shared" si="55"/>
        <v>0</v>
      </c>
      <c r="O56" s="26">
        <f t="shared" si="55"/>
        <v>0</v>
      </c>
      <c r="P56" s="26">
        <f t="shared" si="55"/>
        <v>0</v>
      </c>
      <c r="Q56" s="26">
        <f t="shared" si="55"/>
        <v>0</v>
      </c>
      <c r="R56" s="26">
        <f t="shared" si="55"/>
        <v>0</v>
      </c>
      <c r="S56" s="26">
        <f t="shared" si="55"/>
        <v>0</v>
      </c>
      <c r="T56" s="26">
        <f t="shared" si="55"/>
        <v>0</v>
      </c>
      <c r="U56" s="26">
        <f t="shared" si="55"/>
        <v>0</v>
      </c>
      <c r="V56" s="26">
        <f t="shared" si="55"/>
        <v>0</v>
      </c>
      <c r="W56" s="26">
        <f t="shared" si="55"/>
        <v>0</v>
      </c>
      <c r="X56" s="26">
        <f t="shared" si="55"/>
        <v>0</v>
      </c>
      <c r="Y56" s="26">
        <f t="shared" si="55"/>
        <v>0</v>
      </c>
      <c r="Z56" s="26">
        <f t="shared" si="55"/>
        <v>0</v>
      </c>
      <c r="AA56" s="39"/>
      <c r="AB56" s="3">
        <v>48</v>
      </c>
    </row>
    <row r="57" spans="1:28" x14ac:dyDescent="0.25">
      <c r="B57" s="1" t="s">
        <v>81</v>
      </c>
      <c r="C57" s="23">
        <f t="shared" si="54"/>
        <v>812500</v>
      </c>
      <c r="G57" s="46">
        <f>G43+G50</f>
        <v>162500</v>
      </c>
      <c r="H57" s="46">
        <f t="shared" si="55"/>
        <v>325000</v>
      </c>
      <c r="I57" s="46">
        <f t="shared" si="55"/>
        <v>487500</v>
      </c>
      <c r="J57" s="46">
        <f t="shared" si="55"/>
        <v>650000</v>
      </c>
      <c r="K57" s="46">
        <f t="shared" si="55"/>
        <v>812500</v>
      </c>
      <c r="L57" s="46">
        <f t="shared" si="55"/>
        <v>975000</v>
      </c>
      <c r="M57" s="46">
        <f t="shared" si="55"/>
        <v>1137500</v>
      </c>
      <c r="N57" s="46">
        <f t="shared" si="55"/>
        <v>1300000</v>
      </c>
      <c r="O57" s="46">
        <f t="shared" si="55"/>
        <v>1300000</v>
      </c>
      <c r="P57" s="46">
        <f t="shared" si="55"/>
        <v>1300000</v>
      </c>
      <c r="Q57" s="46">
        <f t="shared" si="55"/>
        <v>1300000</v>
      </c>
      <c r="R57" s="46">
        <f t="shared" si="55"/>
        <v>1300000</v>
      </c>
      <c r="S57" s="46">
        <f t="shared" si="55"/>
        <v>1300000</v>
      </c>
      <c r="T57" s="46">
        <f t="shared" si="55"/>
        <v>1300000</v>
      </c>
      <c r="U57" s="46">
        <f t="shared" si="55"/>
        <v>1300000</v>
      </c>
      <c r="V57" s="46">
        <f t="shared" si="55"/>
        <v>1300000</v>
      </c>
      <c r="W57" s="46">
        <f t="shared" si="55"/>
        <v>1300000</v>
      </c>
      <c r="X57" s="46">
        <f t="shared" si="55"/>
        <v>1300000</v>
      </c>
      <c r="Y57" s="46">
        <f t="shared" si="55"/>
        <v>1300000</v>
      </c>
      <c r="Z57" s="46">
        <f t="shared" si="55"/>
        <v>1300000</v>
      </c>
      <c r="AA57" s="39"/>
      <c r="AB57" s="3">
        <v>49</v>
      </c>
    </row>
    <row r="58" spans="1:28" x14ac:dyDescent="0.25">
      <c r="B58" s="50" t="s">
        <v>43</v>
      </c>
      <c r="C58" s="54">
        <f t="shared" si="54"/>
        <v>104190</v>
      </c>
      <c r="F58" s="42"/>
      <c r="G58" s="54">
        <f>G44+G51</f>
        <v>490</v>
      </c>
      <c r="H58" s="54">
        <f t="shared" si="55"/>
        <v>70327.5</v>
      </c>
      <c r="I58" s="54">
        <f t="shared" si="55"/>
        <v>77952.5</v>
      </c>
      <c r="J58" s="54">
        <f t="shared" si="55"/>
        <v>99515</v>
      </c>
      <c r="K58" s="54">
        <f t="shared" si="55"/>
        <v>104190</v>
      </c>
      <c r="L58" s="54">
        <f t="shared" si="55"/>
        <v>104190</v>
      </c>
      <c r="M58" s="54">
        <f t="shared" si="55"/>
        <v>104190</v>
      </c>
      <c r="N58" s="54">
        <f t="shared" si="55"/>
        <v>104190</v>
      </c>
      <c r="O58" s="54">
        <f t="shared" si="55"/>
        <v>104190</v>
      </c>
      <c r="P58" s="54">
        <f t="shared" si="55"/>
        <v>104190</v>
      </c>
      <c r="Q58" s="54">
        <f t="shared" si="55"/>
        <v>104190</v>
      </c>
      <c r="R58" s="54">
        <f t="shared" si="55"/>
        <v>104190</v>
      </c>
      <c r="S58" s="54">
        <f t="shared" si="55"/>
        <v>0</v>
      </c>
      <c r="T58" s="54">
        <f t="shared" si="55"/>
        <v>0</v>
      </c>
      <c r="U58" s="54">
        <f t="shared" si="55"/>
        <v>0</v>
      </c>
      <c r="V58" s="54">
        <f t="shared" si="55"/>
        <v>0</v>
      </c>
      <c r="W58" s="54">
        <f t="shared" si="55"/>
        <v>0</v>
      </c>
      <c r="X58" s="54">
        <f t="shared" si="55"/>
        <v>0</v>
      </c>
      <c r="Y58" s="54">
        <f t="shared" si="55"/>
        <v>0</v>
      </c>
      <c r="Z58" s="54">
        <f t="shared" si="55"/>
        <v>0</v>
      </c>
      <c r="AA58" s="39"/>
      <c r="AB58" s="3">
        <v>50</v>
      </c>
    </row>
    <row r="59" spans="1:28" x14ac:dyDescent="0.25">
      <c r="B59" s="50" t="s">
        <v>44</v>
      </c>
      <c r="C59" s="30">
        <f t="shared" si="54"/>
        <v>0</v>
      </c>
      <c r="F59" s="4"/>
      <c r="G59" s="26">
        <f>G45+G52</f>
        <v>0</v>
      </c>
      <c r="H59" s="26">
        <f t="shared" si="55"/>
        <v>0</v>
      </c>
      <c r="I59" s="26">
        <f t="shared" si="55"/>
        <v>0</v>
      </c>
      <c r="J59" s="26">
        <f t="shared" si="55"/>
        <v>0</v>
      </c>
      <c r="K59" s="26">
        <f t="shared" si="55"/>
        <v>0</v>
      </c>
      <c r="L59" s="26">
        <f t="shared" si="55"/>
        <v>0</v>
      </c>
      <c r="M59" s="26">
        <f t="shared" si="55"/>
        <v>0</v>
      </c>
      <c r="N59" s="26">
        <f t="shared" si="55"/>
        <v>0</v>
      </c>
      <c r="O59" s="26">
        <f t="shared" si="55"/>
        <v>0</v>
      </c>
      <c r="P59" s="26">
        <f t="shared" si="55"/>
        <v>0</v>
      </c>
      <c r="Q59" s="26">
        <f t="shared" si="55"/>
        <v>0</v>
      </c>
      <c r="R59" s="26">
        <f t="shared" si="55"/>
        <v>0</v>
      </c>
      <c r="S59" s="26">
        <f t="shared" si="55"/>
        <v>0</v>
      </c>
      <c r="T59" s="26">
        <f t="shared" si="55"/>
        <v>0</v>
      </c>
      <c r="U59" s="26">
        <f t="shared" si="55"/>
        <v>0</v>
      </c>
      <c r="V59" s="26">
        <f t="shared" si="55"/>
        <v>0</v>
      </c>
      <c r="W59" s="26">
        <f t="shared" si="55"/>
        <v>0</v>
      </c>
      <c r="X59" s="26">
        <f t="shared" si="55"/>
        <v>0</v>
      </c>
      <c r="Y59" s="26">
        <f t="shared" si="55"/>
        <v>0</v>
      </c>
      <c r="Z59" s="26">
        <f t="shared" si="55"/>
        <v>0</v>
      </c>
      <c r="AA59" s="39"/>
      <c r="AB59" s="3">
        <v>51</v>
      </c>
    </row>
    <row r="60" spans="1:28" x14ac:dyDescent="0.25">
      <c r="B60" s="49" t="s">
        <v>50</v>
      </c>
      <c r="C60" s="24">
        <f t="shared" si="54"/>
        <v>104190</v>
      </c>
      <c r="D60" s="51"/>
      <c r="E60" s="51"/>
      <c r="F60" s="51"/>
      <c r="G60" s="25">
        <f>SUM(G58:G59)</f>
        <v>490</v>
      </c>
      <c r="H60" s="25">
        <f t="shared" ref="H60:Z60" si="56">SUM(H58:H59)</f>
        <v>70327.5</v>
      </c>
      <c r="I60" s="25">
        <f t="shared" si="56"/>
        <v>77952.5</v>
      </c>
      <c r="J60" s="25">
        <f t="shared" si="56"/>
        <v>99515</v>
      </c>
      <c r="K60" s="25">
        <f t="shared" si="56"/>
        <v>104190</v>
      </c>
      <c r="L60" s="25">
        <f t="shared" si="56"/>
        <v>104190</v>
      </c>
      <c r="M60" s="25">
        <f t="shared" si="56"/>
        <v>104190</v>
      </c>
      <c r="N60" s="25">
        <f t="shared" si="56"/>
        <v>104190</v>
      </c>
      <c r="O60" s="25">
        <f t="shared" si="56"/>
        <v>104190</v>
      </c>
      <c r="P60" s="25">
        <f t="shared" si="56"/>
        <v>104190</v>
      </c>
      <c r="Q60" s="25">
        <f t="shared" si="56"/>
        <v>104190</v>
      </c>
      <c r="R60" s="25">
        <f t="shared" si="56"/>
        <v>104190</v>
      </c>
      <c r="S60" s="25">
        <f t="shared" si="56"/>
        <v>0</v>
      </c>
      <c r="T60" s="25">
        <f t="shared" si="56"/>
        <v>0</v>
      </c>
      <c r="U60" s="25">
        <f t="shared" si="56"/>
        <v>0</v>
      </c>
      <c r="V60" s="25">
        <f t="shared" si="56"/>
        <v>0</v>
      </c>
      <c r="W60" s="25">
        <f t="shared" si="56"/>
        <v>0</v>
      </c>
      <c r="X60" s="25">
        <f t="shared" si="56"/>
        <v>0</v>
      </c>
      <c r="Y60" s="25">
        <f t="shared" si="56"/>
        <v>0</v>
      </c>
      <c r="Z60" s="25">
        <f t="shared" si="56"/>
        <v>0</v>
      </c>
      <c r="AA60" s="39"/>
      <c r="AB60" s="3">
        <v>52</v>
      </c>
    </row>
    <row r="61" spans="1:28" x14ac:dyDescent="0.25">
      <c r="A61" s="86" t="s">
        <v>64</v>
      </c>
      <c r="B61" s="86"/>
      <c r="C61" s="86"/>
      <c r="D61" s="51"/>
      <c r="E61" s="51"/>
      <c r="F61" s="51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40"/>
      <c r="AB61" s="3">
        <v>53</v>
      </c>
    </row>
    <row r="62" spans="1:28" x14ac:dyDescent="0.25">
      <c r="B62" s="35" t="s">
        <v>4</v>
      </c>
      <c r="C62" s="33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20"/>
      <c r="AB62" s="3">
        <v>54</v>
      </c>
    </row>
    <row r="63" spans="1:28" x14ac:dyDescent="0.25">
      <c r="B63" s="13" t="s">
        <v>119</v>
      </c>
      <c r="C63" s="14">
        <f>HLOOKUP($C$6,$G$9:$Z$65,AB63,FALSE)</f>
        <v>0</v>
      </c>
      <c r="F63" s="66" t="s">
        <v>5</v>
      </c>
      <c r="G63" s="67">
        <v>1</v>
      </c>
      <c r="H63" s="67">
        <v>38</v>
      </c>
      <c r="I63" s="67">
        <v>0</v>
      </c>
      <c r="J63" s="67">
        <v>11</v>
      </c>
      <c r="K63" s="67">
        <v>0</v>
      </c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19">
        <f>SUM(G63:Z63)</f>
        <v>50</v>
      </c>
      <c r="AB63" s="3">
        <v>55</v>
      </c>
    </row>
    <row r="64" spans="1:28" x14ac:dyDescent="0.25">
      <c r="B64" s="13" t="s">
        <v>116</v>
      </c>
      <c r="C64" s="14">
        <f>HLOOKUP($C$6,$G$9:$Z$65,AB64,FALSE)</f>
        <v>50</v>
      </c>
      <c r="F64" s="4"/>
      <c r="G64" s="16">
        <f>G63</f>
        <v>1</v>
      </c>
      <c r="H64" s="16">
        <f>G64+H63</f>
        <v>39</v>
      </c>
      <c r="I64" s="16">
        <f t="shared" ref="I64:Z64" si="57">H64+I63</f>
        <v>39</v>
      </c>
      <c r="J64" s="16">
        <f t="shared" si="57"/>
        <v>50</v>
      </c>
      <c r="K64" s="16">
        <f t="shared" si="57"/>
        <v>50</v>
      </c>
      <c r="L64" s="16">
        <f t="shared" si="57"/>
        <v>50</v>
      </c>
      <c r="M64" s="16">
        <f t="shared" si="57"/>
        <v>50</v>
      </c>
      <c r="N64" s="16">
        <f t="shared" si="57"/>
        <v>50</v>
      </c>
      <c r="O64" s="16">
        <f t="shared" si="57"/>
        <v>50</v>
      </c>
      <c r="P64" s="16">
        <f t="shared" si="57"/>
        <v>50</v>
      </c>
      <c r="Q64" s="16">
        <f t="shared" si="57"/>
        <v>50</v>
      </c>
      <c r="R64" s="16">
        <f t="shared" si="57"/>
        <v>50</v>
      </c>
      <c r="S64" s="16">
        <f t="shared" si="57"/>
        <v>50</v>
      </c>
      <c r="T64" s="16">
        <f t="shared" si="57"/>
        <v>50</v>
      </c>
      <c r="U64" s="16">
        <f t="shared" si="57"/>
        <v>50</v>
      </c>
      <c r="V64" s="16">
        <f t="shared" si="57"/>
        <v>50</v>
      </c>
      <c r="W64" s="16">
        <f t="shared" si="57"/>
        <v>50</v>
      </c>
      <c r="X64" s="16">
        <f t="shared" si="57"/>
        <v>50</v>
      </c>
      <c r="Y64" s="16">
        <f t="shared" si="57"/>
        <v>50</v>
      </c>
      <c r="Z64" s="16">
        <f t="shared" si="57"/>
        <v>50</v>
      </c>
      <c r="AA64" s="20"/>
      <c r="AB64" s="3">
        <v>56</v>
      </c>
    </row>
    <row r="65" spans="2:28" x14ac:dyDescent="0.25">
      <c r="B65" s="13" t="s">
        <v>120</v>
      </c>
      <c r="C65" s="14">
        <f>HLOOKUP($C$6,$G$9:$Z$65,AB65,FALSE)</f>
        <v>0</v>
      </c>
      <c r="F65" s="15" t="s">
        <v>7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39"/>
      <c r="AB65" s="3">
        <v>57</v>
      </c>
    </row>
    <row r="66" spans="2:28" s="3" customFormat="1" ht="15" customHeight="1" x14ac:dyDescent="0.25"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40"/>
    </row>
  </sheetData>
  <mergeCells count="3">
    <mergeCell ref="A10:C10"/>
    <mergeCell ref="A39:C39"/>
    <mergeCell ref="A61:C61"/>
  </mergeCells>
  <dataValidations count="2">
    <dataValidation type="list" showInputMessage="1" promptTitle="FuelTypeMsg" prompt="Select either Electric or Gas" sqref="C3:C4">
      <formula1>FuelType</formula1>
    </dataValidation>
    <dataValidation type="list" showInputMessage="1" showErrorMessage="1" sqref="C6">
      <formula1>$G$9:$Z$9</formula1>
    </dataValidation>
  </dataValidations>
  <printOptions horizontalCentered="1"/>
  <pageMargins left="0.25" right="0.51" top="0.41" bottom="0.55000000000000004" header="0.17" footer="0.17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zoomScaleNormal="100" workbookViewId="0">
      <pane xSplit="2" ySplit="9" topLeftCell="C10" activePane="bottomRight" state="frozen"/>
      <selection activeCell="A10" sqref="A9:C10"/>
      <selection pane="topRight" activeCell="A10" sqref="A9:C10"/>
      <selection pane="bottomLeft" activeCell="A10" sqref="A9:C10"/>
      <selection pane="bottomRight"/>
    </sheetView>
  </sheetViews>
  <sheetFormatPr defaultRowHeight="15" x14ac:dyDescent="0.25"/>
  <cols>
    <col min="1" max="1" width="3.7109375" style="2" customWidth="1"/>
    <col min="2" max="2" width="69.140625" style="2" bestFit="1" customWidth="1"/>
    <col min="3" max="3" width="21.7109375" style="2" customWidth="1"/>
    <col min="4" max="4" width="3.7109375" style="3" customWidth="1"/>
    <col min="5" max="5" width="3.5703125" style="3" customWidth="1"/>
    <col min="6" max="6" width="26.85546875" style="3" bestFit="1" customWidth="1"/>
    <col min="7" max="26" width="15.7109375" style="2" customWidth="1"/>
    <col min="27" max="27" width="15.7109375" style="36" customWidth="1"/>
    <col min="28" max="28" width="6.42578125" style="2" customWidth="1"/>
    <col min="29" max="29" width="15.7109375" style="2" customWidth="1"/>
    <col min="30" max="16384" width="9.140625" style="2"/>
  </cols>
  <sheetData>
    <row r="1" spans="1:28" x14ac:dyDescent="0.25">
      <c r="B1" s="1" t="s">
        <v>29</v>
      </c>
      <c r="C1" s="55" t="s">
        <v>121</v>
      </c>
      <c r="D1" s="80"/>
      <c r="E1" s="81"/>
      <c r="F1" s="81"/>
      <c r="G1" s="79" t="s">
        <v>28</v>
      </c>
      <c r="AA1" s="2" t="s">
        <v>40</v>
      </c>
    </row>
    <row r="2" spans="1:28" x14ac:dyDescent="0.25">
      <c r="B2" s="1" t="s">
        <v>2</v>
      </c>
      <c r="C2" s="55" t="s">
        <v>126</v>
      </c>
      <c r="F2" s="64" t="s">
        <v>47</v>
      </c>
      <c r="G2" s="53">
        <v>2016</v>
      </c>
      <c r="H2" s="53">
        <v>2017</v>
      </c>
      <c r="I2" s="53">
        <v>2018</v>
      </c>
      <c r="J2" s="53">
        <v>2019</v>
      </c>
      <c r="K2" s="53">
        <v>2020</v>
      </c>
      <c r="AA2" s="2" t="s">
        <v>41</v>
      </c>
    </row>
    <row r="3" spans="1:28" x14ac:dyDescent="0.25">
      <c r="B3" s="1" t="s">
        <v>3</v>
      </c>
      <c r="C3" s="59" t="s">
        <v>41</v>
      </c>
      <c r="F3" s="58" t="s">
        <v>118</v>
      </c>
      <c r="G3" s="78">
        <f>G4/0.9</f>
        <v>57365.088888888888</v>
      </c>
      <c r="H3" s="78">
        <f t="shared" ref="H3:K3" si="0">H4/0.9</f>
        <v>57365.088888888888</v>
      </c>
      <c r="I3" s="78">
        <f t="shared" si="0"/>
        <v>0</v>
      </c>
      <c r="J3" s="78">
        <f t="shared" si="0"/>
        <v>0</v>
      </c>
      <c r="K3" s="78">
        <f t="shared" si="0"/>
        <v>0</v>
      </c>
    </row>
    <row r="4" spans="1:28" x14ac:dyDescent="0.25">
      <c r="B4" s="1"/>
      <c r="C4" s="59" t="s">
        <v>41</v>
      </c>
      <c r="F4" s="58" t="s">
        <v>117</v>
      </c>
      <c r="G4" s="56">
        <v>51628.58</v>
      </c>
      <c r="H4" s="56">
        <v>51628.58</v>
      </c>
      <c r="I4" s="56"/>
      <c r="J4" s="56"/>
      <c r="K4" s="56"/>
    </row>
    <row r="5" spans="1:28" x14ac:dyDescent="0.25">
      <c r="B5" s="1" t="s">
        <v>30</v>
      </c>
      <c r="C5" s="60" t="s">
        <v>123</v>
      </c>
      <c r="F5" s="58" t="s">
        <v>45</v>
      </c>
      <c r="G5" s="57">
        <v>4979100</v>
      </c>
      <c r="H5" s="57">
        <v>4979100</v>
      </c>
      <c r="I5" s="57"/>
      <c r="J5" s="57"/>
      <c r="K5" s="57"/>
    </row>
    <row r="6" spans="1:28" x14ac:dyDescent="0.25">
      <c r="B6" s="1" t="s">
        <v>1</v>
      </c>
      <c r="C6" s="34" t="s">
        <v>12</v>
      </c>
      <c r="F6" s="58" t="s">
        <v>76</v>
      </c>
      <c r="G6" s="57">
        <v>510900</v>
      </c>
      <c r="H6" s="57">
        <v>510900</v>
      </c>
      <c r="I6" s="57"/>
      <c r="J6" s="57"/>
      <c r="K6" s="57"/>
    </row>
    <row r="7" spans="1:28" x14ac:dyDescent="0.25">
      <c r="F7" s="58" t="s">
        <v>46</v>
      </c>
      <c r="G7" s="46">
        <f>G5+G6</f>
        <v>5490000</v>
      </c>
      <c r="H7" s="46">
        <f t="shared" ref="H7:K7" si="1">H5+H6</f>
        <v>5490000</v>
      </c>
      <c r="I7" s="46">
        <f t="shared" si="1"/>
        <v>0</v>
      </c>
      <c r="J7" s="46">
        <f t="shared" si="1"/>
        <v>0</v>
      </c>
      <c r="K7" s="46">
        <f t="shared" si="1"/>
        <v>0</v>
      </c>
    </row>
    <row r="8" spans="1:28" x14ac:dyDescent="0.25">
      <c r="D8" s="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2"/>
      <c r="AB8" s="28" t="s">
        <v>6</v>
      </c>
    </row>
    <row r="9" spans="1:28" ht="15" customHeight="1" x14ac:dyDescent="0.25"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9" t="s">
        <v>16</v>
      </c>
      <c r="P9" s="9" t="s">
        <v>17</v>
      </c>
      <c r="Q9" s="9" t="s">
        <v>18</v>
      </c>
      <c r="R9" s="9" t="s">
        <v>19</v>
      </c>
      <c r="S9" s="9" t="s">
        <v>20</v>
      </c>
      <c r="T9" s="9" t="s">
        <v>21</v>
      </c>
      <c r="U9" s="9" t="s">
        <v>22</v>
      </c>
      <c r="V9" s="9" t="s">
        <v>23</v>
      </c>
      <c r="W9" s="9" t="s">
        <v>24</v>
      </c>
      <c r="X9" s="9" t="s">
        <v>25</v>
      </c>
      <c r="Y9" s="9" t="s">
        <v>26</v>
      </c>
      <c r="Z9" s="9" t="s">
        <v>27</v>
      </c>
      <c r="AA9" s="10" t="s">
        <v>0</v>
      </c>
      <c r="AB9" s="3">
        <v>1</v>
      </c>
    </row>
    <row r="10" spans="1:28" ht="15" customHeight="1" x14ac:dyDescent="0.25">
      <c r="A10" s="86" t="s">
        <v>33</v>
      </c>
      <c r="B10" s="86"/>
      <c r="C10" s="86"/>
      <c r="F10" s="1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40"/>
      <c r="AB10" s="3">
        <v>2</v>
      </c>
    </row>
    <row r="11" spans="1:28" x14ac:dyDescent="0.25">
      <c r="B11" s="35" t="s">
        <v>31</v>
      </c>
      <c r="C11" s="33"/>
      <c r="F11" s="4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20"/>
      <c r="AB11" s="3">
        <v>3</v>
      </c>
    </row>
    <row r="12" spans="1:28" x14ac:dyDescent="0.25">
      <c r="B12" s="1" t="str">
        <f>IF(C3="Electric","Annual Gross MWh Target","Annual Gross Dth Target")</f>
        <v>Annual Gross Dth Target</v>
      </c>
      <c r="C12" s="18">
        <f>HLOOKUP($C$6,$G$9:$Z$65,AB12,FALSE)</f>
        <v>57365.088888888888</v>
      </c>
      <c r="F12" s="4"/>
      <c r="G12" s="19">
        <f t="shared" ref="G12:J12" si="2">$G$3</f>
        <v>57365.088888888888</v>
      </c>
      <c r="H12" s="19">
        <f t="shared" si="2"/>
        <v>57365.088888888888</v>
      </c>
      <c r="I12" s="19">
        <f t="shared" si="2"/>
        <v>57365.088888888888</v>
      </c>
      <c r="J12" s="19">
        <f t="shared" si="2"/>
        <v>57365.088888888888</v>
      </c>
      <c r="K12" s="19">
        <f>$H$3</f>
        <v>57365.088888888888</v>
      </c>
      <c r="L12" s="19">
        <f t="shared" ref="L12:N12" si="3">$H$3</f>
        <v>57365.088888888888</v>
      </c>
      <c r="M12" s="19">
        <f t="shared" si="3"/>
        <v>57365.088888888888</v>
      </c>
      <c r="N12" s="19">
        <f t="shared" si="3"/>
        <v>57365.088888888888</v>
      </c>
      <c r="O12" s="19">
        <f>$I$3</f>
        <v>0</v>
      </c>
      <c r="P12" s="19">
        <f t="shared" ref="P12:R12" si="4">$I$3</f>
        <v>0</v>
      </c>
      <c r="Q12" s="19">
        <f t="shared" si="4"/>
        <v>0</v>
      </c>
      <c r="R12" s="19">
        <f t="shared" si="4"/>
        <v>0</v>
      </c>
      <c r="S12" s="19">
        <f>$J$3</f>
        <v>0</v>
      </c>
      <c r="T12" s="19">
        <f t="shared" ref="T12:V12" si="5">$J$3</f>
        <v>0</v>
      </c>
      <c r="U12" s="19">
        <f t="shared" si="5"/>
        <v>0</v>
      </c>
      <c r="V12" s="19">
        <f t="shared" si="5"/>
        <v>0</v>
      </c>
      <c r="W12" s="19">
        <f>$K$3</f>
        <v>0</v>
      </c>
      <c r="X12" s="19">
        <f t="shared" ref="X12:Z12" si="6">$K$3</f>
        <v>0</v>
      </c>
      <c r="Y12" s="19">
        <f t="shared" si="6"/>
        <v>0</v>
      </c>
      <c r="Z12" s="19">
        <f t="shared" si="6"/>
        <v>0</v>
      </c>
      <c r="AA12" s="20"/>
      <c r="AB12" s="3">
        <v>4</v>
      </c>
    </row>
    <row r="13" spans="1:28" x14ac:dyDescent="0.25">
      <c r="B13" s="1" t="str">
        <f>IF(C3="Electric","Gross MWh Target to Date","Gross Dth Target to Date")</f>
        <v>Gross Dth Target to Date</v>
      </c>
      <c r="C13" s="18">
        <f>HLOOKUP($C$6,$G$9:$Z$65,AB13,FALSE)</f>
        <v>71706.361111111109</v>
      </c>
      <c r="F13" s="4"/>
      <c r="G13" s="19">
        <f>G12*(1/4)</f>
        <v>14341.272222222222</v>
      </c>
      <c r="H13" s="19">
        <f>G13+(H12*(1/4))</f>
        <v>28682.544444444444</v>
      </c>
      <c r="I13" s="19">
        <f>H13+(I12*(1/4))</f>
        <v>43023.816666666666</v>
      </c>
      <c r="J13" s="19">
        <f t="shared" ref="J13:Z13" si="7">I13+(J12*(1/4))</f>
        <v>57365.088888888888</v>
      </c>
      <c r="K13" s="19">
        <f>J13+(K12*(1/4))</f>
        <v>71706.361111111109</v>
      </c>
      <c r="L13" s="19">
        <f>K13+(L12*(1/4))</f>
        <v>86047.633333333331</v>
      </c>
      <c r="M13" s="19">
        <f t="shared" si="7"/>
        <v>100388.90555555555</v>
      </c>
      <c r="N13" s="19">
        <f t="shared" si="7"/>
        <v>114730.17777777778</v>
      </c>
      <c r="O13" s="19">
        <f t="shared" si="7"/>
        <v>114730.17777777778</v>
      </c>
      <c r="P13" s="19">
        <f t="shared" si="7"/>
        <v>114730.17777777778</v>
      </c>
      <c r="Q13" s="19">
        <f t="shared" si="7"/>
        <v>114730.17777777778</v>
      </c>
      <c r="R13" s="19">
        <f t="shared" si="7"/>
        <v>114730.17777777778</v>
      </c>
      <c r="S13" s="19">
        <f t="shared" si="7"/>
        <v>114730.17777777778</v>
      </c>
      <c r="T13" s="19">
        <f t="shared" si="7"/>
        <v>114730.17777777778</v>
      </c>
      <c r="U13" s="19">
        <f t="shared" si="7"/>
        <v>114730.17777777778</v>
      </c>
      <c r="V13" s="19">
        <f t="shared" si="7"/>
        <v>114730.17777777778</v>
      </c>
      <c r="W13" s="19">
        <f t="shared" si="7"/>
        <v>114730.17777777778</v>
      </c>
      <c r="X13" s="19">
        <f t="shared" si="7"/>
        <v>114730.17777777778</v>
      </c>
      <c r="Y13" s="19">
        <f t="shared" si="7"/>
        <v>114730.17777777778</v>
      </c>
      <c r="Z13" s="19">
        <f t="shared" si="7"/>
        <v>114730.17777777778</v>
      </c>
      <c r="AA13" s="20"/>
      <c r="AB13" s="3">
        <v>5</v>
      </c>
    </row>
    <row r="14" spans="1:28" x14ac:dyDescent="0.25">
      <c r="B14" s="35" t="s">
        <v>51</v>
      </c>
      <c r="C14" s="33"/>
      <c r="F14" s="4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20"/>
      <c r="AB14" s="3">
        <v>6</v>
      </c>
    </row>
    <row r="15" spans="1:28" x14ac:dyDescent="0.25">
      <c r="B15" s="47" t="s">
        <v>96</v>
      </c>
      <c r="C15" s="14">
        <f t="shared" ref="C15:C23" si="8">HLOOKUP($C$6,$G$9:$Z$65,AB15,FALSE)</f>
        <v>0</v>
      </c>
      <c r="F15" s="66" t="s">
        <v>5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19">
        <f>SUM(G15:Z15)</f>
        <v>0</v>
      </c>
      <c r="AB15" s="3">
        <v>7</v>
      </c>
    </row>
    <row r="16" spans="1:28" x14ac:dyDescent="0.25">
      <c r="B16" s="47" t="s">
        <v>97</v>
      </c>
      <c r="C16" s="14">
        <f t="shared" si="8"/>
        <v>0</v>
      </c>
      <c r="F16" s="4"/>
      <c r="G16" s="16">
        <f>G15</f>
        <v>0</v>
      </c>
      <c r="H16" s="16">
        <f t="shared" ref="H16:R16" si="9">G16+H15</f>
        <v>0</v>
      </c>
      <c r="I16" s="16">
        <f t="shared" si="9"/>
        <v>0</v>
      </c>
      <c r="J16" s="16">
        <f t="shared" si="9"/>
        <v>0</v>
      </c>
      <c r="K16" s="16">
        <f t="shared" si="9"/>
        <v>0</v>
      </c>
      <c r="L16" s="16">
        <f t="shared" si="9"/>
        <v>0</v>
      </c>
      <c r="M16" s="16">
        <f t="shared" si="9"/>
        <v>0</v>
      </c>
      <c r="N16" s="16">
        <f t="shared" si="9"/>
        <v>0</v>
      </c>
      <c r="O16" s="16">
        <f t="shared" si="9"/>
        <v>0</v>
      </c>
      <c r="P16" s="16">
        <f t="shared" si="9"/>
        <v>0</v>
      </c>
      <c r="Q16" s="16">
        <f t="shared" si="9"/>
        <v>0</v>
      </c>
      <c r="R16" s="16">
        <f t="shared" si="9"/>
        <v>0</v>
      </c>
      <c r="S16" s="16">
        <f>S15</f>
        <v>0</v>
      </c>
      <c r="T16" s="16">
        <f t="shared" ref="T16:Z16" si="10">S16+T15</f>
        <v>0</v>
      </c>
      <c r="U16" s="16">
        <f t="shared" si="10"/>
        <v>0</v>
      </c>
      <c r="V16" s="16">
        <f t="shared" si="10"/>
        <v>0</v>
      </c>
      <c r="W16" s="16">
        <f t="shared" si="10"/>
        <v>0</v>
      </c>
      <c r="X16" s="16">
        <f t="shared" si="10"/>
        <v>0</v>
      </c>
      <c r="Y16" s="16">
        <f t="shared" si="10"/>
        <v>0</v>
      </c>
      <c r="Z16" s="16">
        <f t="shared" si="10"/>
        <v>0</v>
      </c>
      <c r="AA16" s="38"/>
      <c r="AB16" s="3">
        <v>8</v>
      </c>
    </row>
    <row r="17" spans="2:28" x14ac:dyDescent="0.25">
      <c r="B17" s="47" t="s">
        <v>98</v>
      </c>
      <c r="C17" s="14">
        <f t="shared" si="8"/>
        <v>0</v>
      </c>
      <c r="F17" s="15" t="s">
        <v>7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38"/>
      <c r="AB17" s="3">
        <v>9</v>
      </c>
    </row>
    <row r="18" spans="2:28" x14ac:dyDescent="0.25">
      <c r="B18" s="48" t="s">
        <v>99</v>
      </c>
      <c r="C18" s="31">
        <f t="shared" si="8"/>
        <v>0</v>
      </c>
      <c r="D18" s="51"/>
      <c r="E18" s="51"/>
      <c r="F18" s="51"/>
      <c r="G18" s="21">
        <f>G16+G17</f>
        <v>0</v>
      </c>
      <c r="H18" s="21">
        <f t="shared" ref="H18:R18" si="11">H16+H17</f>
        <v>0</v>
      </c>
      <c r="I18" s="21">
        <f t="shared" si="11"/>
        <v>0</v>
      </c>
      <c r="J18" s="21">
        <f t="shared" si="11"/>
        <v>0</v>
      </c>
      <c r="K18" s="21">
        <f t="shared" si="11"/>
        <v>0</v>
      </c>
      <c r="L18" s="21">
        <f t="shared" si="11"/>
        <v>0</v>
      </c>
      <c r="M18" s="21">
        <f t="shared" si="11"/>
        <v>0</v>
      </c>
      <c r="N18" s="21">
        <f t="shared" si="11"/>
        <v>0</v>
      </c>
      <c r="O18" s="21">
        <f t="shared" si="11"/>
        <v>0</v>
      </c>
      <c r="P18" s="21">
        <f t="shared" si="11"/>
        <v>0</v>
      </c>
      <c r="Q18" s="21">
        <f t="shared" si="11"/>
        <v>0</v>
      </c>
      <c r="R18" s="21">
        <f t="shared" si="11"/>
        <v>0</v>
      </c>
      <c r="S18" s="21">
        <f>S16+S17</f>
        <v>0</v>
      </c>
      <c r="T18" s="21">
        <f t="shared" ref="T18:Z18" si="12">T16+T17</f>
        <v>0</v>
      </c>
      <c r="U18" s="21">
        <f t="shared" si="12"/>
        <v>0</v>
      </c>
      <c r="V18" s="21">
        <f t="shared" si="12"/>
        <v>0</v>
      </c>
      <c r="W18" s="21">
        <f t="shared" si="12"/>
        <v>0</v>
      </c>
      <c r="X18" s="21">
        <f t="shared" si="12"/>
        <v>0</v>
      </c>
      <c r="Y18" s="21">
        <f t="shared" si="12"/>
        <v>0</v>
      </c>
      <c r="Z18" s="21">
        <f t="shared" si="12"/>
        <v>0</v>
      </c>
      <c r="AA18" s="20"/>
      <c r="AB18" s="3">
        <v>10</v>
      </c>
    </row>
    <row r="19" spans="2:28" x14ac:dyDescent="0.25">
      <c r="B19" s="47" t="s">
        <v>100</v>
      </c>
      <c r="C19" s="14">
        <f t="shared" si="8"/>
        <v>0</v>
      </c>
      <c r="F19" s="4"/>
      <c r="G19" s="16">
        <f>G15*G23</f>
        <v>0</v>
      </c>
      <c r="H19" s="16">
        <f t="shared" ref="H19:Z19" si="13">H15*H23</f>
        <v>0</v>
      </c>
      <c r="I19" s="16">
        <f t="shared" si="13"/>
        <v>0</v>
      </c>
      <c r="J19" s="16">
        <f t="shared" si="13"/>
        <v>0</v>
      </c>
      <c r="K19" s="16">
        <f t="shared" si="13"/>
        <v>0</v>
      </c>
      <c r="L19" s="16">
        <f t="shared" si="13"/>
        <v>0</v>
      </c>
      <c r="M19" s="16">
        <f t="shared" si="13"/>
        <v>0</v>
      </c>
      <c r="N19" s="16">
        <f t="shared" si="13"/>
        <v>0</v>
      </c>
      <c r="O19" s="16">
        <f t="shared" si="13"/>
        <v>0</v>
      </c>
      <c r="P19" s="16">
        <f t="shared" si="13"/>
        <v>0</v>
      </c>
      <c r="Q19" s="16">
        <f t="shared" si="13"/>
        <v>0</v>
      </c>
      <c r="R19" s="16">
        <f t="shared" si="13"/>
        <v>0</v>
      </c>
      <c r="S19" s="16">
        <f t="shared" si="13"/>
        <v>0</v>
      </c>
      <c r="T19" s="16">
        <f t="shared" si="13"/>
        <v>0</v>
      </c>
      <c r="U19" s="16">
        <f t="shared" si="13"/>
        <v>0</v>
      </c>
      <c r="V19" s="16">
        <f t="shared" si="13"/>
        <v>0</v>
      </c>
      <c r="W19" s="16">
        <f t="shared" si="13"/>
        <v>0</v>
      </c>
      <c r="X19" s="16">
        <f t="shared" si="13"/>
        <v>0</v>
      </c>
      <c r="Y19" s="16">
        <f t="shared" si="13"/>
        <v>0</v>
      </c>
      <c r="Z19" s="16">
        <f t="shared" si="13"/>
        <v>0</v>
      </c>
      <c r="AA19" s="19">
        <f>SUM(G19:Z19)</f>
        <v>0</v>
      </c>
      <c r="AB19" s="3">
        <v>11</v>
      </c>
    </row>
    <row r="20" spans="2:28" x14ac:dyDescent="0.25">
      <c r="B20" s="47" t="s">
        <v>101</v>
      </c>
      <c r="C20" s="14">
        <f t="shared" si="8"/>
        <v>0</v>
      </c>
      <c r="F20" s="4"/>
      <c r="G20" s="16">
        <f>G19</f>
        <v>0</v>
      </c>
      <c r="H20" s="16">
        <f>G20+H19</f>
        <v>0</v>
      </c>
      <c r="I20" s="16">
        <f t="shared" ref="I20:R20" si="14">H20+I19</f>
        <v>0</v>
      </c>
      <c r="J20" s="16">
        <f t="shared" si="14"/>
        <v>0</v>
      </c>
      <c r="K20" s="16">
        <f t="shared" si="14"/>
        <v>0</v>
      </c>
      <c r="L20" s="16">
        <f t="shared" si="14"/>
        <v>0</v>
      </c>
      <c r="M20" s="16">
        <f t="shared" si="14"/>
        <v>0</v>
      </c>
      <c r="N20" s="16">
        <f t="shared" si="14"/>
        <v>0</v>
      </c>
      <c r="O20" s="16">
        <f t="shared" si="14"/>
        <v>0</v>
      </c>
      <c r="P20" s="16">
        <f t="shared" si="14"/>
        <v>0</v>
      </c>
      <c r="Q20" s="16">
        <f t="shared" si="14"/>
        <v>0</v>
      </c>
      <c r="R20" s="16">
        <f t="shared" si="14"/>
        <v>0</v>
      </c>
      <c r="S20" s="16">
        <f>S19</f>
        <v>0</v>
      </c>
      <c r="T20" s="16">
        <f t="shared" ref="T20:Z20" si="15">S20+T19</f>
        <v>0</v>
      </c>
      <c r="U20" s="16">
        <f t="shared" si="15"/>
        <v>0</v>
      </c>
      <c r="V20" s="16">
        <f t="shared" si="15"/>
        <v>0</v>
      </c>
      <c r="W20" s="16">
        <f t="shared" si="15"/>
        <v>0</v>
      </c>
      <c r="X20" s="16">
        <f t="shared" si="15"/>
        <v>0</v>
      </c>
      <c r="Y20" s="16">
        <f t="shared" si="15"/>
        <v>0</v>
      </c>
      <c r="Z20" s="16">
        <f t="shared" si="15"/>
        <v>0</v>
      </c>
      <c r="AA20" s="38"/>
      <c r="AB20" s="3">
        <v>12</v>
      </c>
    </row>
    <row r="21" spans="2:28" x14ac:dyDescent="0.25">
      <c r="B21" s="47" t="s">
        <v>102</v>
      </c>
      <c r="C21" s="14">
        <f t="shared" si="8"/>
        <v>0</v>
      </c>
      <c r="F21" s="4"/>
      <c r="G21" s="16">
        <f>G17*G23</f>
        <v>0</v>
      </c>
      <c r="H21" s="16">
        <f t="shared" ref="H21:Z21" si="16">H17*H23</f>
        <v>0</v>
      </c>
      <c r="I21" s="16">
        <f t="shared" si="16"/>
        <v>0</v>
      </c>
      <c r="J21" s="16">
        <f t="shared" si="16"/>
        <v>0</v>
      </c>
      <c r="K21" s="16">
        <f t="shared" si="16"/>
        <v>0</v>
      </c>
      <c r="L21" s="16">
        <f t="shared" si="16"/>
        <v>0</v>
      </c>
      <c r="M21" s="16">
        <f t="shared" si="16"/>
        <v>0</v>
      </c>
      <c r="N21" s="16">
        <f t="shared" si="16"/>
        <v>0</v>
      </c>
      <c r="O21" s="16">
        <f t="shared" si="16"/>
        <v>0</v>
      </c>
      <c r="P21" s="16">
        <f t="shared" si="16"/>
        <v>0</v>
      </c>
      <c r="Q21" s="16">
        <f t="shared" si="16"/>
        <v>0</v>
      </c>
      <c r="R21" s="16">
        <f t="shared" si="16"/>
        <v>0</v>
      </c>
      <c r="S21" s="16">
        <f t="shared" si="16"/>
        <v>0</v>
      </c>
      <c r="T21" s="16">
        <f t="shared" si="16"/>
        <v>0</v>
      </c>
      <c r="U21" s="16">
        <f t="shared" si="16"/>
        <v>0</v>
      </c>
      <c r="V21" s="16">
        <f t="shared" si="16"/>
        <v>0</v>
      </c>
      <c r="W21" s="16">
        <f t="shared" si="16"/>
        <v>0</v>
      </c>
      <c r="X21" s="16">
        <f t="shared" si="16"/>
        <v>0</v>
      </c>
      <c r="Y21" s="16">
        <f t="shared" si="16"/>
        <v>0</v>
      </c>
      <c r="Z21" s="16">
        <f t="shared" si="16"/>
        <v>0</v>
      </c>
      <c r="AA21" s="38"/>
      <c r="AB21" s="3">
        <v>13</v>
      </c>
    </row>
    <row r="22" spans="2:28" x14ac:dyDescent="0.25">
      <c r="B22" s="48" t="s">
        <v>103</v>
      </c>
      <c r="C22" s="31">
        <f t="shared" si="8"/>
        <v>0</v>
      </c>
      <c r="D22" s="51"/>
      <c r="E22" s="51"/>
      <c r="F22" s="51"/>
      <c r="G22" s="21">
        <f>G20+G21</f>
        <v>0</v>
      </c>
      <c r="H22" s="21">
        <f>H20+H21</f>
        <v>0</v>
      </c>
      <c r="I22" s="21">
        <f t="shared" ref="I22:R22" si="17">I20+I21</f>
        <v>0</v>
      </c>
      <c r="J22" s="21">
        <f t="shared" si="17"/>
        <v>0</v>
      </c>
      <c r="K22" s="21">
        <f t="shared" si="17"/>
        <v>0</v>
      </c>
      <c r="L22" s="21">
        <f t="shared" si="17"/>
        <v>0</v>
      </c>
      <c r="M22" s="21">
        <f t="shared" si="17"/>
        <v>0</v>
      </c>
      <c r="N22" s="21">
        <f t="shared" si="17"/>
        <v>0</v>
      </c>
      <c r="O22" s="21">
        <f t="shared" si="17"/>
        <v>0</v>
      </c>
      <c r="P22" s="21">
        <f t="shared" si="17"/>
        <v>0</v>
      </c>
      <c r="Q22" s="21">
        <f t="shared" si="17"/>
        <v>0</v>
      </c>
      <c r="R22" s="21">
        <f t="shared" si="17"/>
        <v>0</v>
      </c>
      <c r="S22" s="21">
        <f>S20+S21</f>
        <v>0</v>
      </c>
      <c r="T22" s="21">
        <f t="shared" ref="T22:Z22" si="18">T20+T21</f>
        <v>0</v>
      </c>
      <c r="U22" s="21">
        <f t="shared" si="18"/>
        <v>0</v>
      </c>
      <c r="V22" s="21">
        <f t="shared" si="18"/>
        <v>0</v>
      </c>
      <c r="W22" s="21">
        <f t="shared" si="18"/>
        <v>0</v>
      </c>
      <c r="X22" s="21">
        <f t="shared" si="18"/>
        <v>0</v>
      </c>
      <c r="Y22" s="21">
        <f t="shared" si="18"/>
        <v>0</v>
      </c>
      <c r="Z22" s="21">
        <f t="shared" si="18"/>
        <v>0</v>
      </c>
      <c r="AA22" s="20"/>
      <c r="AB22" s="3">
        <v>14</v>
      </c>
    </row>
    <row r="23" spans="2:28" x14ac:dyDescent="0.25">
      <c r="B23" s="47" t="s">
        <v>36</v>
      </c>
      <c r="C23" s="14">
        <f t="shared" si="8"/>
        <v>0</v>
      </c>
      <c r="F23" s="71" t="s">
        <v>48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20"/>
      <c r="AB23" s="3">
        <v>15</v>
      </c>
    </row>
    <row r="24" spans="2:28" x14ac:dyDescent="0.25">
      <c r="B24" s="35" t="s">
        <v>52</v>
      </c>
      <c r="C24" s="29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20"/>
      <c r="AB24" s="3">
        <v>16</v>
      </c>
    </row>
    <row r="25" spans="2:28" x14ac:dyDescent="0.25">
      <c r="B25" s="47" t="s">
        <v>104</v>
      </c>
      <c r="C25" s="41">
        <f>HLOOKUP($C$6,$G$9:$Z$65,AB25,FALSE)</f>
        <v>0</v>
      </c>
      <c r="F25" s="66" t="s">
        <v>5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43">
        <f>SUM(G25:Z25)</f>
        <v>0</v>
      </c>
      <c r="AB25" s="3">
        <v>17</v>
      </c>
    </row>
    <row r="26" spans="2:28" x14ac:dyDescent="0.25">
      <c r="B26" s="47" t="s">
        <v>105</v>
      </c>
      <c r="C26" s="41">
        <f>HLOOKUP($C$6,$G$9:$Z$65,AB26,FALSE)</f>
        <v>0</v>
      </c>
      <c r="F26" s="42"/>
      <c r="G26" s="41">
        <f>G25</f>
        <v>0</v>
      </c>
      <c r="H26" s="41">
        <f>G26+H25</f>
        <v>0</v>
      </c>
      <c r="I26" s="41">
        <f t="shared" ref="I26:Z26" si="19">H26+I25</f>
        <v>0</v>
      </c>
      <c r="J26" s="41">
        <f t="shared" si="19"/>
        <v>0</v>
      </c>
      <c r="K26" s="41">
        <f t="shared" si="19"/>
        <v>0</v>
      </c>
      <c r="L26" s="41">
        <f t="shared" si="19"/>
        <v>0</v>
      </c>
      <c r="M26" s="41">
        <f t="shared" si="19"/>
        <v>0</v>
      </c>
      <c r="N26" s="41">
        <f t="shared" si="19"/>
        <v>0</v>
      </c>
      <c r="O26" s="41">
        <f t="shared" si="19"/>
        <v>0</v>
      </c>
      <c r="P26" s="41">
        <f t="shared" si="19"/>
        <v>0</v>
      </c>
      <c r="Q26" s="41">
        <f t="shared" si="19"/>
        <v>0</v>
      </c>
      <c r="R26" s="41">
        <f t="shared" si="19"/>
        <v>0</v>
      </c>
      <c r="S26" s="41">
        <f t="shared" si="19"/>
        <v>0</v>
      </c>
      <c r="T26" s="41">
        <f t="shared" si="19"/>
        <v>0</v>
      </c>
      <c r="U26" s="41">
        <f t="shared" si="19"/>
        <v>0</v>
      </c>
      <c r="V26" s="41">
        <f t="shared" si="19"/>
        <v>0</v>
      </c>
      <c r="W26" s="41">
        <f t="shared" si="19"/>
        <v>0</v>
      </c>
      <c r="X26" s="41">
        <f t="shared" si="19"/>
        <v>0</v>
      </c>
      <c r="Y26" s="41">
        <f t="shared" si="19"/>
        <v>0</v>
      </c>
      <c r="Z26" s="41">
        <f t="shared" si="19"/>
        <v>0</v>
      </c>
      <c r="AA26" s="69"/>
      <c r="AB26" s="3">
        <v>18</v>
      </c>
    </row>
    <row r="27" spans="2:28" x14ac:dyDescent="0.25">
      <c r="B27" s="47" t="s">
        <v>106</v>
      </c>
      <c r="C27" s="41">
        <f>HLOOKUP($C$6,$G$9:$Z$65,AB27,FALSE)</f>
        <v>0</v>
      </c>
      <c r="F27" s="15" t="s">
        <v>7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69"/>
      <c r="AB27" s="3">
        <v>19</v>
      </c>
    </row>
    <row r="28" spans="2:28" x14ac:dyDescent="0.25">
      <c r="B28" s="49" t="s">
        <v>107</v>
      </c>
      <c r="C28" s="45">
        <f>HLOOKUP($C$6,$G$9:$Z$65,AB28,FALSE)</f>
        <v>0</v>
      </c>
      <c r="D28" s="51"/>
      <c r="E28" s="51"/>
      <c r="F28" s="52"/>
      <c r="G28" s="45">
        <f>G26+G27</f>
        <v>0</v>
      </c>
      <c r="H28" s="45">
        <f>H26+H27</f>
        <v>0</v>
      </c>
      <c r="I28" s="45">
        <f t="shared" ref="I28:R28" si="20">I26+I27</f>
        <v>0</v>
      </c>
      <c r="J28" s="45">
        <f>J26+J27</f>
        <v>0</v>
      </c>
      <c r="K28" s="45">
        <f t="shared" si="20"/>
        <v>0</v>
      </c>
      <c r="L28" s="45">
        <f t="shared" si="20"/>
        <v>0</v>
      </c>
      <c r="M28" s="45">
        <f t="shared" si="20"/>
        <v>0</v>
      </c>
      <c r="N28" s="45">
        <f t="shared" si="20"/>
        <v>0</v>
      </c>
      <c r="O28" s="45">
        <f t="shared" si="20"/>
        <v>0</v>
      </c>
      <c r="P28" s="45">
        <f t="shared" si="20"/>
        <v>0</v>
      </c>
      <c r="Q28" s="45">
        <f t="shared" si="20"/>
        <v>0</v>
      </c>
      <c r="R28" s="45">
        <f t="shared" si="20"/>
        <v>0</v>
      </c>
      <c r="S28" s="45">
        <f>S26+S27</f>
        <v>0</v>
      </c>
      <c r="T28" s="45">
        <f>T26+T27</f>
        <v>0</v>
      </c>
      <c r="U28" s="45">
        <f t="shared" ref="U28" si="21">U26+U27</f>
        <v>0</v>
      </c>
      <c r="V28" s="45">
        <f>V26+V27</f>
        <v>0</v>
      </c>
      <c r="W28" s="45">
        <f t="shared" ref="W28:Z28" si="22">W26+W27</f>
        <v>0</v>
      </c>
      <c r="X28" s="45">
        <f t="shared" si="22"/>
        <v>0</v>
      </c>
      <c r="Y28" s="45">
        <f t="shared" si="22"/>
        <v>0</v>
      </c>
      <c r="Z28" s="45">
        <f t="shared" si="22"/>
        <v>0</v>
      </c>
      <c r="AA28" s="69"/>
      <c r="AB28" s="3">
        <v>20</v>
      </c>
    </row>
    <row r="29" spans="2:28" x14ac:dyDescent="0.25">
      <c r="B29" s="35" t="s">
        <v>53</v>
      </c>
      <c r="C29" s="33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20"/>
      <c r="AB29" s="3">
        <v>21</v>
      </c>
    </row>
    <row r="30" spans="2:28" x14ac:dyDescent="0.25">
      <c r="B30" s="47" t="s">
        <v>108</v>
      </c>
      <c r="C30" s="14">
        <f t="shared" ref="C30:C38" si="23">HLOOKUP($C$6,$G$9:$Z$65,AB30,FALSE)</f>
        <v>6733.9480000000003</v>
      </c>
      <c r="F30" s="66" t="s">
        <v>5</v>
      </c>
      <c r="G30" s="67">
        <v>1327.0294000000001</v>
      </c>
      <c r="H30" s="67">
        <v>2792.8074000000001</v>
      </c>
      <c r="I30" s="67">
        <v>4624</v>
      </c>
      <c r="J30" s="67">
        <v>5855.4036999999998</v>
      </c>
      <c r="K30" s="67">
        <v>6733.9480000000003</v>
      </c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43">
        <f>SUM(G30:Z30)</f>
        <v>21333.1885</v>
      </c>
      <c r="AB30" s="3">
        <v>22</v>
      </c>
    </row>
    <row r="31" spans="2:28" x14ac:dyDescent="0.25">
      <c r="B31" s="47" t="s">
        <v>109</v>
      </c>
      <c r="C31" s="14">
        <f t="shared" si="23"/>
        <v>21333.1885</v>
      </c>
      <c r="G31" s="22">
        <f>G30</f>
        <v>1327.0294000000001</v>
      </c>
      <c r="H31" s="22">
        <f t="shared" ref="H31:R31" si="24">G31+H30</f>
        <v>4119.8368</v>
      </c>
      <c r="I31" s="22">
        <f t="shared" si="24"/>
        <v>8743.8368000000009</v>
      </c>
      <c r="J31" s="22">
        <f t="shared" si="24"/>
        <v>14599.2405</v>
      </c>
      <c r="K31" s="22">
        <f t="shared" si="24"/>
        <v>21333.1885</v>
      </c>
      <c r="L31" s="22">
        <f t="shared" si="24"/>
        <v>21333.1885</v>
      </c>
      <c r="M31" s="22">
        <f t="shared" si="24"/>
        <v>21333.1885</v>
      </c>
      <c r="N31" s="22">
        <f t="shared" si="24"/>
        <v>21333.1885</v>
      </c>
      <c r="O31" s="22">
        <f t="shared" si="24"/>
        <v>21333.1885</v>
      </c>
      <c r="P31" s="22">
        <f t="shared" si="24"/>
        <v>21333.1885</v>
      </c>
      <c r="Q31" s="22">
        <f t="shared" si="24"/>
        <v>21333.1885</v>
      </c>
      <c r="R31" s="22">
        <f t="shared" si="24"/>
        <v>21333.1885</v>
      </c>
      <c r="S31" s="22">
        <f>S30</f>
        <v>0</v>
      </c>
      <c r="T31" s="22">
        <f t="shared" ref="T31:Z31" si="25">S31+T30</f>
        <v>0</v>
      </c>
      <c r="U31" s="22">
        <f t="shared" si="25"/>
        <v>0</v>
      </c>
      <c r="V31" s="22">
        <f t="shared" si="25"/>
        <v>0</v>
      </c>
      <c r="W31" s="22">
        <f t="shared" si="25"/>
        <v>0</v>
      </c>
      <c r="X31" s="22">
        <f t="shared" si="25"/>
        <v>0</v>
      </c>
      <c r="Y31" s="22">
        <f t="shared" si="25"/>
        <v>0</v>
      </c>
      <c r="Z31" s="22">
        <f t="shared" si="25"/>
        <v>0</v>
      </c>
      <c r="AA31" s="37"/>
      <c r="AB31" s="3">
        <v>23</v>
      </c>
    </row>
    <row r="32" spans="2:28" x14ac:dyDescent="0.25">
      <c r="B32" s="47" t="s">
        <v>110</v>
      </c>
      <c r="C32" s="14">
        <f t="shared" si="23"/>
        <v>0</v>
      </c>
      <c r="F32" s="15" t="s">
        <v>7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37"/>
      <c r="AB32" s="3">
        <v>24</v>
      </c>
    </row>
    <row r="33" spans="1:28" x14ac:dyDescent="0.25">
      <c r="B33" s="49" t="s">
        <v>111</v>
      </c>
      <c r="C33" s="31">
        <f t="shared" si="23"/>
        <v>21333.1885</v>
      </c>
      <c r="D33" s="51"/>
      <c r="E33" s="51"/>
      <c r="F33" s="51"/>
      <c r="G33" s="21">
        <f>G31+G32</f>
        <v>1327.0294000000001</v>
      </c>
      <c r="H33" s="21">
        <f t="shared" ref="H33:R33" si="26">H31+H32</f>
        <v>4119.8368</v>
      </c>
      <c r="I33" s="21">
        <f t="shared" si="26"/>
        <v>8743.8368000000009</v>
      </c>
      <c r="J33" s="21">
        <f t="shared" si="26"/>
        <v>14599.2405</v>
      </c>
      <c r="K33" s="21">
        <f t="shared" si="26"/>
        <v>21333.1885</v>
      </c>
      <c r="L33" s="21">
        <f t="shared" si="26"/>
        <v>21333.1885</v>
      </c>
      <c r="M33" s="21">
        <f t="shared" si="26"/>
        <v>21333.1885</v>
      </c>
      <c r="N33" s="21">
        <f t="shared" si="26"/>
        <v>21333.1885</v>
      </c>
      <c r="O33" s="21">
        <f t="shared" si="26"/>
        <v>21333.1885</v>
      </c>
      <c r="P33" s="21">
        <f t="shared" si="26"/>
        <v>21333.1885</v>
      </c>
      <c r="Q33" s="21">
        <f t="shared" si="26"/>
        <v>21333.1885</v>
      </c>
      <c r="R33" s="21">
        <f t="shared" si="26"/>
        <v>21333.1885</v>
      </c>
      <c r="S33" s="21">
        <f>S31+S32</f>
        <v>0</v>
      </c>
      <c r="T33" s="21">
        <f t="shared" ref="T33:Z33" si="27">T31+T32</f>
        <v>0</v>
      </c>
      <c r="U33" s="21">
        <f t="shared" si="27"/>
        <v>0</v>
      </c>
      <c r="V33" s="21">
        <f t="shared" si="27"/>
        <v>0</v>
      </c>
      <c r="W33" s="21">
        <f t="shared" si="27"/>
        <v>0</v>
      </c>
      <c r="X33" s="21">
        <f t="shared" si="27"/>
        <v>0</v>
      </c>
      <c r="Y33" s="21">
        <f t="shared" si="27"/>
        <v>0</v>
      </c>
      <c r="Z33" s="21">
        <f t="shared" si="27"/>
        <v>0</v>
      </c>
      <c r="AA33" s="61"/>
      <c r="AB33" s="3">
        <v>25</v>
      </c>
    </row>
    <row r="34" spans="1:28" x14ac:dyDescent="0.25">
      <c r="B34" s="47" t="s">
        <v>112</v>
      </c>
      <c r="C34" s="14">
        <f t="shared" si="23"/>
        <v>160356.66</v>
      </c>
      <c r="F34" s="4"/>
      <c r="G34" s="16">
        <f>G30*G38</f>
        <v>20568.955700000002</v>
      </c>
      <c r="H34" s="16">
        <f>H30*H38</f>
        <v>66663.5147</v>
      </c>
      <c r="I34" s="16">
        <f t="shared" ref="I34:Z34" si="28">I30*I38</f>
        <v>110976</v>
      </c>
      <c r="J34" s="16">
        <f t="shared" si="28"/>
        <v>140347.75735</v>
      </c>
      <c r="K34" s="16">
        <f t="shared" si="28"/>
        <v>160356.66</v>
      </c>
      <c r="L34" s="16">
        <f t="shared" si="28"/>
        <v>0</v>
      </c>
      <c r="M34" s="16">
        <f t="shared" si="28"/>
        <v>0</v>
      </c>
      <c r="N34" s="16">
        <f t="shared" si="28"/>
        <v>0</v>
      </c>
      <c r="O34" s="16">
        <f t="shared" si="28"/>
        <v>0</v>
      </c>
      <c r="P34" s="16">
        <f t="shared" si="28"/>
        <v>0</v>
      </c>
      <c r="Q34" s="16">
        <f t="shared" si="28"/>
        <v>0</v>
      </c>
      <c r="R34" s="16">
        <f t="shared" si="28"/>
        <v>0</v>
      </c>
      <c r="S34" s="16">
        <f t="shared" si="28"/>
        <v>0</v>
      </c>
      <c r="T34" s="16">
        <f t="shared" si="28"/>
        <v>0</v>
      </c>
      <c r="U34" s="16">
        <f t="shared" si="28"/>
        <v>0</v>
      </c>
      <c r="V34" s="16">
        <f t="shared" si="28"/>
        <v>0</v>
      </c>
      <c r="W34" s="16">
        <f t="shared" si="28"/>
        <v>0</v>
      </c>
      <c r="X34" s="16">
        <f t="shared" si="28"/>
        <v>0</v>
      </c>
      <c r="Y34" s="16">
        <f t="shared" si="28"/>
        <v>0</v>
      </c>
      <c r="Z34" s="16">
        <f t="shared" si="28"/>
        <v>0</v>
      </c>
      <c r="AA34" s="19">
        <f>SUM(G34:Z34)</f>
        <v>498912.88774999999</v>
      </c>
      <c r="AB34" s="3">
        <v>26</v>
      </c>
    </row>
    <row r="35" spans="1:28" x14ac:dyDescent="0.25">
      <c r="B35" s="47" t="s">
        <v>113</v>
      </c>
      <c r="C35" s="14">
        <f t="shared" si="23"/>
        <v>498912.88774999999</v>
      </c>
      <c r="G35" s="16">
        <f>G34</f>
        <v>20568.955700000002</v>
      </c>
      <c r="H35" s="16">
        <f>G35+H34</f>
        <v>87232.470400000006</v>
      </c>
      <c r="I35" s="16">
        <f t="shared" ref="I35:R35" si="29">H35+I34</f>
        <v>198208.47039999999</v>
      </c>
      <c r="J35" s="16">
        <f t="shared" si="29"/>
        <v>338556.22774999996</v>
      </c>
      <c r="K35" s="16">
        <f t="shared" si="29"/>
        <v>498912.88774999999</v>
      </c>
      <c r="L35" s="16">
        <f t="shared" si="29"/>
        <v>498912.88774999999</v>
      </c>
      <c r="M35" s="16">
        <f t="shared" si="29"/>
        <v>498912.88774999999</v>
      </c>
      <c r="N35" s="16">
        <f t="shared" si="29"/>
        <v>498912.88774999999</v>
      </c>
      <c r="O35" s="16">
        <f t="shared" si="29"/>
        <v>498912.88774999999</v>
      </c>
      <c r="P35" s="16">
        <f t="shared" si="29"/>
        <v>498912.88774999999</v>
      </c>
      <c r="Q35" s="16">
        <f t="shared" si="29"/>
        <v>498912.88774999999</v>
      </c>
      <c r="R35" s="16">
        <f t="shared" si="29"/>
        <v>498912.88774999999</v>
      </c>
      <c r="S35" s="16">
        <f>S34</f>
        <v>0</v>
      </c>
      <c r="T35" s="16">
        <f t="shared" ref="T35:Z35" si="30">S35+T34</f>
        <v>0</v>
      </c>
      <c r="U35" s="16">
        <f t="shared" si="30"/>
        <v>0</v>
      </c>
      <c r="V35" s="16">
        <f t="shared" si="30"/>
        <v>0</v>
      </c>
      <c r="W35" s="16">
        <f t="shared" si="30"/>
        <v>0</v>
      </c>
      <c r="X35" s="16">
        <f t="shared" si="30"/>
        <v>0</v>
      </c>
      <c r="Y35" s="16">
        <f t="shared" si="30"/>
        <v>0</v>
      </c>
      <c r="Z35" s="16">
        <f t="shared" si="30"/>
        <v>0</v>
      </c>
      <c r="AA35" s="37"/>
      <c r="AB35" s="3">
        <v>27</v>
      </c>
    </row>
    <row r="36" spans="1:28" x14ac:dyDescent="0.25">
      <c r="B36" s="47" t="s">
        <v>114</v>
      </c>
      <c r="C36" s="14">
        <f t="shared" si="23"/>
        <v>0</v>
      </c>
      <c r="F36" s="4"/>
      <c r="G36" s="16">
        <f>G32*G38</f>
        <v>0</v>
      </c>
      <c r="H36" s="16">
        <f t="shared" ref="H36:Z36" si="31">H32*H38</f>
        <v>0</v>
      </c>
      <c r="I36" s="16">
        <f t="shared" si="31"/>
        <v>0</v>
      </c>
      <c r="J36" s="16">
        <f t="shared" si="31"/>
        <v>0</v>
      </c>
      <c r="K36" s="16">
        <f t="shared" si="31"/>
        <v>0</v>
      </c>
      <c r="L36" s="16">
        <f t="shared" si="31"/>
        <v>0</v>
      </c>
      <c r="M36" s="16">
        <f t="shared" si="31"/>
        <v>0</v>
      </c>
      <c r="N36" s="16">
        <f t="shared" si="31"/>
        <v>0</v>
      </c>
      <c r="O36" s="16">
        <f t="shared" si="31"/>
        <v>0</v>
      </c>
      <c r="P36" s="16">
        <f t="shared" si="31"/>
        <v>0</v>
      </c>
      <c r="Q36" s="16">
        <f t="shared" si="31"/>
        <v>0</v>
      </c>
      <c r="R36" s="16">
        <f t="shared" si="31"/>
        <v>0</v>
      </c>
      <c r="S36" s="16">
        <f t="shared" si="31"/>
        <v>0</v>
      </c>
      <c r="T36" s="16">
        <f t="shared" si="31"/>
        <v>0</v>
      </c>
      <c r="U36" s="16">
        <f t="shared" si="31"/>
        <v>0</v>
      </c>
      <c r="V36" s="16">
        <f t="shared" si="31"/>
        <v>0</v>
      </c>
      <c r="W36" s="16">
        <f t="shared" si="31"/>
        <v>0</v>
      </c>
      <c r="X36" s="16">
        <f t="shared" si="31"/>
        <v>0</v>
      </c>
      <c r="Y36" s="16">
        <f t="shared" si="31"/>
        <v>0</v>
      </c>
      <c r="Z36" s="16">
        <f t="shared" si="31"/>
        <v>0</v>
      </c>
      <c r="AA36" s="37"/>
      <c r="AB36" s="3">
        <v>28</v>
      </c>
    </row>
    <row r="37" spans="1:28" x14ac:dyDescent="0.25">
      <c r="B37" s="49" t="s">
        <v>115</v>
      </c>
      <c r="C37" s="31">
        <f t="shared" si="23"/>
        <v>498912.88774999999</v>
      </c>
      <c r="D37" s="51"/>
      <c r="E37" s="51"/>
      <c r="F37" s="51"/>
      <c r="G37" s="21">
        <f>G35+G36</f>
        <v>20568.955700000002</v>
      </c>
      <c r="H37" s="21">
        <f>H35+H36</f>
        <v>87232.470400000006</v>
      </c>
      <c r="I37" s="21">
        <f t="shared" ref="I37:R37" si="32">I35+I36</f>
        <v>198208.47039999999</v>
      </c>
      <c r="J37" s="21">
        <f t="shared" si="32"/>
        <v>338556.22774999996</v>
      </c>
      <c r="K37" s="21">
        <f t="shared" si="32"/>
        <v>498912.88774999999</v>
      </c>
      <c r="L37" s="21">
        <f t="shared" si="32"/>
        <v>498912.88774999999</v>
      </c>
      <c r="M37" s="21">
        <f t="shared" si="32"/>
        <v>498912.88774999999</v>
      </c>
      <c r="N37" s="21">
        <f t="shared" si="32"/>
        <v>498912.88774999999</v>
      </c>
      <c r="O37" s="21">
        <f t="shared" si="32"/>
        <v>498912.88774999999</v>
      </c>
      <c r="P37" s="21">
        <f t="shared" si="32"/>
        <v>498912.88774999999</v>
      </c>
      <c r="Q37" s="21">
        <f t="shared" si="32"/>
        <v>498912.88774999999</v>
      </c>
      <c r="R37" s="21">
        <f t="shared" si="32"/>
        <v>498912.88774999999</v>
      </c>
      <c r="S37" s="21">
        <f>S35+S36</f>
        <v>0</v>
      </c>
      <c r="T37" s="21">
        <f t="shared" ref="T37:Z37" si="33">T35+T36</f>
        <v>0</v>
      </c>
      <c r="U37" s="21">
        <f t="shared" si="33"/>
        <v>0</v>
      </c>
      <c r="V37" s="21">
        <f t="shared" si="33"/>
        <v>0</v>
      </c>
      <c r="W37" s="21">
        <f t="shared" si="33"/>
        <v>0</v>
      </c>
      <c r="X37" s="21">
        <f t="shared" si="33"/>
        <v>0</v>
      </c>
      <c r="Y37" s="21">
        <f t="shared" si="33"/>
        <v>0</v>
      </c>
      <c r="Z37" s="21">
        <f t="shared" si="33"/>
        <v>0</v>
      </c>
      <c r="AA37" s="61"/>
      <c r="AB37" s="3">
        <v>29</v>
      </c>
    </row>
    <row r="38" spans="1:28" x14ac:dyDescent="0.25">
      <c r="B38" s="47" t="s">
        <v>36</v>
      </c>
      <c r="C38" s="14">
        <f t="shared" si="23"/>
        <v>23.81317170848364</v>
      </c>
      <c r="F38" s="71" t="s">
        <v>48</v>
      </c>
      <c r="G38" s="72">
        <v>15.5</v>
      </c>
      <c r="H38" s="72">
        <v>23.869714288210492</v>
      </c>
      <c r="I38" s="72">
        <v>24</v>
      </c>
      <c r="J38" s="72">
        <v>23.968929307128732</v>
      </c>
      <c r="K38" s="72">
        <v>23.81317170848364</v>
      </c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39"/>
      <c r="AB38" s="3">
        <v>30</v>
      </c>
    </row>
    <row r="39" spans="1:28" s="3" customFormat="1" x14ac:dyDescent="0.25">
      <c r="A39" s="86" t="s">
        <v>34</v>
      </c>
      <c r="B39" s="86"/>
      <c r="C39" s="86"/>
      <c r="D39" s="51"/>
      <c r="E39" s="51"/>
      <c r="F39" s="5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40"/>
      <c r="AB39" s="3">
        <v>31</v>
      </c>
    </row>
    <row r="40" spans="1:28" x14ac:dyDescent="0.25">
      <c r="B40" s="35" t="s">
        <v>54</v>
      </c>
      <c r="C40" s="33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20"/>
      <c r="AB40" s="3">
        <v>32</v>
      </c>
    </row>
    <row r="41" spans="1:28" x14ac:dyDescent="0.25">
      <c r="B41" s="1" t="s">
        <v>39</v>
      </c>
      <c r="C41" s="23">
        <f t="shared" ref="C41:C46" si="34">HLOOKUP($C$6,$G$9:$Z$65,AB41,FALSE)</f>
        <v>4979100</v>
      </c>
      <c r="G41" s="46">
        <f>$G$5</f>
        <v>4979100</v>
      </c>
      <c r="H41" s="46">
        <f t="shared" ref="H41:J41" si="35">$G$5</f>
        <v>4979100</v>
      </c>
      <c r="I41" s="46">
        <f t="shared" si="35"/>
        <v>4979100</v>
      </c>
      <c r="J41" s="46">
        <f t="shared" si="35"/>
        <v>4979100</v>
      </c>
      <c r="K41" s="46">
        <f>$H$5</f>
        <v>4979100</v>
      </c>
      <c r="L41" s="46">
        <f t="shared" ref="L41:M41" si="36">$H$5</f>
        <v>4979100</v>
      </c>
      <c r="M41" s="46">
        <f t="shared" si="36"/>
        <v>4979100</v>
      </c>
      <c r="N41" s="46">
        <f>$H$5</f>
        <v>4979100</v>
      </c>
      <c r="O41" s="46">
        <f>$I$5</f>
        <v>0</v>
      </c>
      <c r="P41" s="46">
        <f t="shared" ref="P41:R41" si="37">$I$5</f>
        <v>0</v>
      </c>
      <c r="Q41" s="46">
        <f t="shared" si="37"/>
        <v>0</v>
      </c>
      <c r="R41" s="46">
        <f t="shared" si="37"/>
        <v>0</v>
      </c>
      <c r="S41" s="46">
        <f>$J$5</f>
        <v>0</v>
      </c>
      <c r="T41" s="46">
        <f t="shared" ref="T41:V41" si="38">$J$5</f>
        <v>0</v>
      </c>
      <c r="U41" s="46">
        <f t="shared" si="38"/>
        <v>0</v>
      </c>
      <c r="V41" s="46">
        <f t="shared" si="38"/>
        <v>0</v>
      </c>
      <c r="W41" s="46">
        <f>$K$5</f>
        <v>0</v>
      </c>
      <c r="X41" s="46">
        <f t="shared" ref="X41:Z41" si="39">$K$5</f>
        <v>0</v>
      </c>
      <c r="Y41" s="46">
        <f t="shared" si="39"/>
        <v>0</v>
      </c>
      <c r="Z41" s="46">
        <f t="shared" si="39"/>
        <v>0</v>
      </c>
      <c r="AA41" s="39"/>
      <c r="AB41" s="3">
        <v>33</v>
      </c>
    </row>
    <row r="42" spans="1:28" x14ac:dyDescent="0.25">
      <c r="B42" s="47" t="s">
        <v>32</v>
      </c>
      <c r="C42" s="30">
        <f t="shared" si="34"/>
        <v>923288.88</v>
      </c>
      <c r="F42" s="66" t="s">
        <v>5</v>
      </c>
      <c r="G42" s="70">
        <v>153948.91999999998</v>
      </c>
      <c r="H42" s="70">
        <v>414117.33</v>
      </c>
      <c r="I42" s="70">
        <v>860016.90999999992</v>
      </c>
      <c r="J42" s="70">
        <v>806172.74</v>
      </c>
      <c r="K42" s="70">
        <v>923288.88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46">
        <f>SUM(G42:Z42)</f>
        <v>3157544.78</v>
      </c>
      <c r="AB42" s="3">
        <v>34</v>
      </c>
    </row>
    <row r="43" spans="1:28" x14ac:dyDescent="0.25">
      <c r="B43" s="1" t="s">
        <v>79</v>
      </c>
      <c r="C43" s="23">
        <f t="shared" si="34"/>
        <v>6223875</v>
      </c>
      <c r="G43" s="46">
        <f>G41*(1/4)</f>
        <v>1244775</v>
      </c>
      <c r="H43" s="46">
        <f>G43+(H41*(1/4))</f>
        <v>2489550</v>
      </c>
      <c r="I43" s="46">
        <f t="shared" ref="I43:Z43" si="40">H43+(I41*(1/4))</f>
        <v>3734325</v>
      </c>
      <c r="J43" s="46">
        <f t="shared" si="40"/>
        <v>4979100</v>
      </c>
      <c r="K43" s="46">
        <f t="shared" si="40"/>
        <v>6223875</v>
      </c>
      <c r="L43" s="46">
        <f t="shared" si="40"/>
        <v>7468650</v>
      </c>
      <c r="M43" s="46">
        <f t="shared" si="40"/>
        <v>8713425</v>
      </c>
      <c r="N43" s="46">
        <f t="shared" si="40"/>
        <v>9958200</v>
      </c>
      <c r="O43" s="46">
        <f t="shared" si="40"/>
        <v>9958200</v>
      </c>
      <c r="P43" s="46">
        <f t="shared" si="40"/>
        <v>9958200</v>
      </c>
      <c r="Q43" s="46">
        <f t="shared" si="40"/>
        <v>9958200</v>
      </c>
      <c r="R43" s="46">
        <f t="shared" si="40"/>
        <v>9958200</v>
      </c>
      <c r="S43" s="46">
        <f t="shared" si="40"/>
        <v>9958200</v>
      </c>
      <c r="T43" s="46">
        <f t="shared" si="40"/>
        <v>9958200</v>
      </c>
      <c r="U43" s="46">
        <f t="shared" si="40"/>
        <v>9958200</v>
      </c>
      <c r="V43" s="46">
        <f t="shared" si="40"/>
        <v>9958200</v>
      </c>
      <c r="W43" s="46">
        <f t="shared" si="40"/>
        <v>9958200</v>
      </c>
      <c r="X43" s="46">
        <f t="shared" si="40"/>
        <v>9958200</v>
      </c>
      <c r="Y43" s="46">
        <f t="shared" si="40"/>
        <v>9958200</v>
      </c>
      <c r="Z43" s="46">
        <f t="shared" si="40"/>
        <v>9958200</v>
      </c>
      <c r="AA43" s="39"/>
      <c r="AB43" s="3">
        <v>35</v>
      </c>
    </row>
    <row r="44" spans="1:28" x14ac:dyDescent="0.25">
      <c r="B44" s="47" t="s">
        <v>37</v>
      </c>
      <c r="C44" s="54">
        <f t="shared" si="34"/>
        <v>3157544.78</v>
      </c>
      <c r="F44" s="42"/>
      <c r="G44" s="54">
        <f>G42</f>
        <v>153948.91999999998</v>
      </c>
      <c r="H44" s="54">
        <f>G44+H42</f>
        <v>568066.25</v>
      </c>
      <c r="I44" s="54">
        <f t="shared" ref="I44:R44" si="41">H44+I42</f>
        <v>1428083.16</v>
      </c>
      <c r="J44" s="54">
        <f t="shared" si="41"/>
        <v>2234255.9</v>
      </c>
      <c r="K44" s="54">
        <f t="shared" si="41"/>
        <v>3157544.78</v>
      </c>
      <c r="L44" s="54">
        <f t="shared" si="41"/>
        <v>3157544.78</v>
      </c>
      <c r="M44" s="54">
        <f t="shared" si="41"/>
        <v>3157544.78</v>
      </c>
      <c r="N44" s="54">
        <f t="shared" si="41"/>
        <v>3157544.78</v>
      </c>
      <c r="O44" s="54">
        <f t="shared" si="41"/>
        <v>3157544.78</v>
      </c>
      <c r="P44" s="54">
        <f t="shared" si="41"/>
        <v>3157544.78</v>
      </c>
      <c r="Q44" s="54">
        <f t="shared" si="41"/>
        <v>3157544.78</v>
      </c>
      <c r="R44" s="54">
        <f t="shared" si="41"/>
        <v>3157544.78</v>
      </c>
      <c r="S44" s="54">
        <f>S42</f>
        <v>0</v>
      </c>
      <c r="T44" s="54">
        <f t="shared" ref="T44:Z44" si="42">S44+T42</f>
        <v>0</v>
      </c>
      <c r="U44" s="54">
        <f t="shared" si="42"/>
        <v>0</v>
      </c>
      <c r="V44" s="54">
        <f t="shared" si="42"/>
        <v>0</v>
      </c>
      <c r="W44" s="54">
        <f t="shared" si="42"/>
        <v>0</v>
      </c>
      <c r="X44" s="54">
        <f t="shared" si="42"/>
        <v>0</v>
      </c>
      <c r="Y44" s="54">
        <f t="shared" si="42"/>
        <v>0</v>
      </c>
      <c r="Z44" s="54">
        <f t="shared" si="42"/>
        <v>0</v>
      </c>
      <c r="AA44" s="39"/>
      <c r="AB44" s="3">
        <v>36</v>
      </c>
    </row>
    <row r="45" spans="1:28" x14ac:dyDescent="0.25">
      <c r="B45" s="50" t="s">
        <v>35</v>
      </c>
      <c r="C45" s="30">
        <f t="shared" si="34"/>
        <v>0</v>
      </c>
      <c r="F45" s="15" t="s">
        <v>7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39"/>
      <c r="AB45" s="3">
        <v>37</v>
      </c>
    </row>
    <row r="46" spans="1:28" x14ac:dyDescent="0.25">
      <c r="B46" s="49" t="s">
        <v>49</v>
      </c>
      <c r="C46" s="24">
        <f t="shared" si="34"/>
        <v>3157544.78</v>
      </c>
      <c r="D46" s="51"/>
      <c r="E46" s="51"/>
      <c r="F46" s="51"/>
      <c r="G46" s="25">
        <f>G44+G45</f>
        <v>153948.91999999998</v>
      </c>
      <c r="H46" s="25">
        <f t="shared" ref="H46:Z46" si="43">H44+H45</f>
        <v>568066.25</v>
      </c>
      <c r="I46" s="25">
        <f t="shared" si="43"/>
        <v>1428083.16</v>
      </c>
      <c r="J46" s="25">
        <f t="shared" si="43"/>
        <v>2234255.9</v>
      </c>
      <c r="K46" s="25">
        <f t="shared" si="43"/>
        <v>3157544.78</v>
      </c>
      <c r="L46" s="25">
        <f t="shared" si="43"/>
        <v>3157544.78</v>
      </c>
      <c r="M46" s="25">
        <f t="shared" si="43"/>
        <v>3157544.78</v>
      </c>
      <c r="N46" s="25">
        <f t="shared" si="43"/>
        <v>3157544.78</v>
      </c>
      <c r="O46" s="25">
        <f t="shared" si="43"/>
        <v>3157544.78</v>
      </c>
      <c r="P46" s="25">
        <f t="shared" si="43"/>
        <v>3157544.78</v>
      </c>
      <c r="Q46" s="25">
        <f t="shared" si="43"/>
        <v>3157544.78</v>
      </c>
      <c r="R46" s="25">
        <f t="shared" si="43"/>
        <v>3157544.78</v>
      </c>
      <c r="S46" s="25">
        <f t="shared" si="43"/>
        <v>0</v>
      </c>
      <c r="T46" s="25">
        <f t="shared" si="43"/>
        <v>0</v>
      </c>
      <c r="U46" s="25">
        <f t="shared" si="43"/>
        <v>0</v>
      </c>
      <c r="V46" s="25">
        <f t="shared" si="43"/>
        <v>0</v>
      </c>
      <c r="W46" s="25">
        <f t="shared" si="43"/>
        <v>0</v>
      </c>
      <c r="X46" s="25">
        <f t="shared" si="43"/>
        <v>0</v>
      </c>
      <c r="Y46" s="25">
        <f t="shared" si="43"/>
        <v>0</v>
      </c>
      <c r="Z46" s="25">
        <f t="shared" si="43"/>
        <v>0</v>
      </c>
      <c r="AA46" s="39"/>
      <c r="AB46" s="3">
        <v>38</v>
      </c>
    </row>
    <row r="47" spans="1:28" x14ac:dyDescent="0.25">
      <c r="B47" s="35" t="s">
        <v>71</v>
      </c>
      <c r="C47" s="73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39"/>
      <c r="AB47" s="3">
        <v>39</v>
      </c>
    </row>
    <row r="48" spans="1:28" x14ac:dyDescent="0.25">
      <c r="B48" s="1" t="s">
        <v>77</v>
      </c>
      <c r="C48" s="23">
        <f t="shared" ref="C48:C53" si="44">HLOOKUP($C$6,$G$9:$Z$65,AB48,FALSE)</f>
        <v>510900</v>
      </c>
      <c r="G48" s="46">
        <f>$G$6</f>
        <v>510900</v>
      </c>
      <c r="H48" s="46">
        <f t="shared" ref="H48:J48" si="45">$G$6</f>
        <v>510900</v>
      </c>
      <c r="I48" s="46">
        <f t="shared" si="45"/>
        <v>510900</v>
      </c>
      <c r="J48" s="46">
        <f t="shared" si="45"/>
        <v>510900</v>
      </c>
      <c r="K48" s="46">
        <f>$H$6</f>
        <v>510900</v>
      </c>
      <c r="L48" s="46">
        <f t="shared" ref="L48:N48" si="46">$H$6</f>
        <v>510900</v>
      </c>
      <c r="M48" s="46">
        <f t="shared" si="46"/>
        <v>510900</v>
      </c>
      <c r="N48" s="46">
        <f t="shared" si="46"/>
        <v>510900</v>
      </c>
      <c r="O48" s="46">
        <f>$I$6</f>
        <v>0</v>
      </c>
      <c r="P48" s="46">
        <f t="shared" ref="P48:Q48" si="47">$I$6</f>
        <v>0</v>
      </c>
      <c r="Q48" s="46">
        <f t="shared" si="47"/>
        <v>0</v>
      </c>
      <c r="R48" s="46">
        <f>$I$6</f>
        <v>0</v>
      </c>
      <c r="S48" s="46">
        <f>$J$6</f>
        <v>0</v>
      </c>
      <c r="T48" s="46">
        <f t="shared" ref="T48:V48" si="48">$J$6</f>
        <v>0</v>
      </c>
      <c r="U48" s="46">
        <f>$J$6</f>
        <v>0</v>
      </c>
      <c r="V48" s="46">
        <f t="shared" si="48"/>
        <v>0</v>
      </c>
      <c r="W48" s="46">
        <f>$K$6</f>
        <v>0</v>
      </c>
      <c r="X48" s="46">
        <f t="shared" ref="X48:Z48" si="49">$K$6</f>
        <v>0</v>
      </c>
      <c r="Y48" s="46">
        <f t="shared" si="49"/>
        <v>0</v>
      </c>
      <c r="Z48" s="46">
        <f t="shared" si="49"/>
        <v>0</v>
      </c>
      <c r="AA48" s="39"/>
      <c r="AB48" s="3">
        <v>40</v>
      </c>
    </row>
    <row r="49" spans="1:28" x14ac:dyDescent="0.25">
      <c r="B49" s="50" t="s">
        <v>72</v>
      </c>
      <c r="C49" s="30">
        <f t="shared" si="44"/>
        <v>127070</v>
      </c>
      <c r="F49" s="66" t="s">
        <v>5</v>
      </c>
      <c r="G49" s="70">
        <v>0</v>
      </c>
      <c r="H49" s="70">
        <v>0</v>
      </c>
      <c r="I49" s="70">
        <v>381210</v>
      </c>
      <c r="J49" s="70">
        <v>127070</v>
      </c>
      <c r="K49" s="70">
        <v>127070</v>
      </c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46">
        <f>SUM(G49:Z49)</f>
        <v>635350</v>
      </c>
      <c r="AB49" s="3">
        <v>41</v>
      </c>
    </row>
    <row r="50" spans="1:28" x14ac:dyDescent="0.25">
      <c r="B50" s="1" t="s">
        <v>80</v>
      </c>
      <c r="C50" s="23">
        <f t="shared" si="44"/>
        <v>638625</v>
      </c>
      <c r="G50" s="46">
        <f>G48*(1/4)</f>
        <v>127725</v>
      </c>
      <c r="H50" s="46">
        <f>G50+(H48*(1/4))</f>
        <v>255450</v>
      </c>
      <c r="I50" s="46">
        <f t="shared" ref="I50:Z50" si="50">H50+(I48*(1/4))</f>
        <v>383175</v>
      </c>
      <c r="J50" s="46">
        <f t="shared" si="50"/>
        <v>510900</v>
      </c>
      <c r="K50" s="46">
        <f t="shared" si="50"/>
        <v>638625</v>
      </c>
      <c r="L50" s="46">
        <f t="shared" si="50"/>
        <v>766350</v>
      </c>
      <c r="M50" s="46">
        <f t="shared" si="50"/>
        <v>894075</v>
      </c>
      <c r="N50" s="46">
        <f t="shared" si="50"/>
        <v>1021800</v>
      </c>
      <c r="O50" s="46">
        <f t="shared" si="50"/>
        <v>1021800</v>
      </c>
      <c r="P50" s="46">
        <f t="shared" si="50"/>
        <v>1021800</v>
      </c>
      <c r="Q50" s="46">
        <f t="shared" si="50"/>
        <v>1021800</v>
      </c>
      <c r="R50" s="46">
        <f t="shared" si="50"/>
        <v>1021800</v>
      </c>
      <c r="S50" s="46">
        <f t="shared" si="50"/>
        <v>1021800</v>
      </c>
      <c r="T50" s="46">
        <f t="shared" si="50"/>
        <v>1021800</v>
      </c>
      <c r="U50" s="46">
        <f t="shared" si="50"/>
        <v>1021800</v>
      </c>
      <c r="V50" s="46">
        <f t="shared" si="50"/>
        <v>1021800</v>
      </c>
      <c r="W50" s="46">
        <f t="shared" si="50"/>
        <v>1021800</v>
      </c>
      <c r="X50" s="46">
        <f t="shared" si="50"/>
        <v>1021800</v>
      </c>
      <c r="Y50" s="46">
        <f t="shared" si="50"/>
        <v>1021800</v>
      </c>
      <c r="Z50" s="46">
        <f t="shared" si="50"/>
        <v>1021800</v>
      </c>
      <c r="AA50" s="39"/>
      <c r="AB50" s="3">
        <v>42</v>
      </c>
    </row>
    <row r="51" spans="1:28" x14ac:dyDescent="0.25">
      <c r="B51" s="50" t="s">
        <v>73</v>
      </c>
      <c r="C51" s="54">
        <f t="shared" si="44"/>
        <v>635350</v>
      </c>
      <c r="F51" s="42"/>
      <c r="G51" s="54">
        <f>G49</f>
        <v>0</v>
      </c>
      <c r="H51" s="54">
        <f>G51+H49</f>
        <v>0</v>
      </c>
      <c r="I51" s="54">
        <f t="shared" ref="I51:R51" si="51">H51+I49</f>
        <v>381210</v>
      </c>
      <c r="J51" s="54">
        <f t="shared" si="51"/>
        <v>508280</v>
      </c>
      <c r="K51" s="54">
        <f t="shared" si="51"/>
        <v>635350</v>
      </c>
      <c r="L51" s="54">
        <f t="shared" si="51"/>
        <v>635350</v>
      </c>
      <c r="M51" s="54">
        <f t="shared" si="51"/>
        <v>635350</v>
      </c>
      <c r="N51" s="54">
        <f t="shared" si="51"/>
        <v>635350</v>
      </c>
      <c r="O51" s="54">
        <f t="shared" si="51"/>
        <v>635350</v>
      </c>
      <c r="P51" s="54">
        <f t="shared" si="51"/>
        <v>635350</v>
      </c>
      <c r="Q51" s="54">
        <f t="shared" si="51"/>
        <v>635350</v>
      </c>
      <c r="R51" s="54">
        <f t="shared" si="51"/>
        <v>635350</v>
      </c>
      <c r="S51" s="54">
        <f>S49</f>
        <v>0</v>
      </c>
      <c r="T51" s="54">
        <f t="shared" ref="T51:Z51" si="52">S51+T49</f>
        <v>0</v>
      </c>
      <c r="U51" s="54">
        <f t="shared" si="52"/>
        <v>0</v>
      </c>
      <c r="V51" s="54">
        <f t="shared" si="52"/>
        <v>0</v>
      </c>
      <c r="W51" s="54">
        <f t="shared" si="52"/>
        <v>0</v>
      </c>
      <c r="X51" s="54">
        <f t="shared" si="52"/>
        <v>0</v>
      </c>
      <c r="Y51" s="54">
        <f t="shared" si="52"/>
        <v>0</v>
      </c>
      <c r="Z51" s="54">
        <f t="shared" si="52"/>
        <v>0</v>
      </c>
      <c r="AA51" s="39"/>
      <c r="AB51" s="3">
        <v>43</v>
      </c>
    </row>
    <row r="52" spans="1:28" x14ac:dyDescent="0.25">
      <c r="B52" s="50" t="s">
        <v>74</v>
      </c>
      <c r="C52" s="30">
        <f t="shared" si="44"/>
        <v>0</v>
      </c>
      <c r="F52" s="15" t="s">
        <v>7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39"/>
      <c r="AB52" s="3">
        <v>44</v>
      </c>
    </row>
    <row r="53" spans="1:28" x14ac:dyDescent="0.25">
      <c r="B53" s="49" t="s">
        <v>75</v>
      </c>
      <c r="C53" s="24">
        <f t="shared" si="44"/>
        <v>635350</v>
      </c>
      <c r="D53" s="51"/>
      <c r="E53" s="51"/>
      <c r="F53" s="51"/>
      <c r="G53" s="25">
        <f>SUM(G51:G52)</f>
        <v>0</v>
      </c>
      <c r="H53" s="25">
        <f t="shared" ref="H53:Z53" si="53">SUM(H51:H52)</f>
        <v>0</v>
      </c>
      <c r="I53" s="25">
        <f t="shared" si="53"/>
        <v>381210</v>
      </c>
      <c r="J53" s="25">
        <f t="shared" si="53"/>
        <v>508280</v>
      </c>
      <c r="K53" s="25">
        <f t="shared" si="53"/>
        <v>635350</v>
      </c>
      <c r="L53" s="25">
        <f t="shared" si="53"/>
        <v>635350</v>
      </c>
      <c r="M53" s="25">
        <f t="shared" si="53"/>
        <v>635350</v>
      </c>
      <c r="N53" s="25">
        <f t="shared" si="53"/>
        <v>635350</v>
      </c>
      <c r="O53" s="25">
        <f t="shared" si="53"/>
        <v>635350</v>
      </c>
      <c r="P53" s="25">
        <f t="shared" si="53"/>
        <v>635350</v>
      </c>
      <c r="Q53" s="25">
        <f t="shared" si="53"/>
        <v>635350</v>
      </c>
      <c r="R53" s="25">
        <f t="shared" si="53"/>
        <v>635350</v>
      </c>
      <c r="S53" s="25">
        <f t="shared" si="53"/>
        <v>0</v>
      </c>
      <c r="T53" s="25">
        <f t="shared" si="53"/>
        <v>0</v>
      </c>
      <c r="U53" s="25">
        <f t="shared" si="53"/>
        <v>0</v>
      </c>
      <c r="V53" s="25">
        <f t="shared" si="53"/>
        <v>0</v>
      </c>
      <c r="W53" s="25">
        <f t="shared" si="53"/>
        <v>0</v>
      </c>
      <c r="X53" s="25">
        <f t="shared" si="53"/>
        <v>0</v>
      </c>
      <c r="Y53" s="25">
        <f t="shared" si="53"/>
        <v>0</v>
      </c>
      <c r="Z53" s="25">
        <f t="shared" si="53"/>
        <v>0</v>
      </c>
      <c r="AA53" s="39"/>
      <c r="AB53" s="3">
        <v>45</v>
      </c>
    </row>
    <row r="54" spans="1:28" x14ac:dyDescent="0.25">
      <c r="B54" s="35" t="s">
        <v>38</v>
      </c>
      <c r="C54" s="73"/>
      <c r="D54" s="51"/>
      <c r="E54" s="51"/>
      <c r="F54" s="51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39"/>
      <c r="AB54" s="3">
        <v>46</v>
      </c>
    </row>
    <row r="55" spans="1:28" x14ac:dyDescent="0.25">
      <c r="B55" s="1" t="s">
        <v>78</v>
      </c>
      <c r="C55" s="23">
        <f t="shared" ref="C55:C60" si="54">HLOOKUP($C$6,$G$9:$Z$65,AB55,FALSE)</f>
        <v>5490000</v>
      </c>
      <c r="G55" s="46">
        <f>G41+G48</f>
        <v>5490000</v>
      </c>
      <c r="H55" s="46">
        <f t="shared" ref="H55:Z59" si="55">H41+H48</f>
        <v>5490000</v>
      </c>
      <c r="I55" s="46">
        <f t="shared" si="55"/>
        <v>5490000</v>
      </c>
      <c r="J55" s="46">
        <f t="shared" si="55"/>
        <v>5490000</v>
      </c>
      <c r="K55" s="46">
        <f t="shared" si="55"/>
        <v>5490000</v>
      </c>
      <c r="L55" s="46">
        <f t="shared" si="55"/>
        <v>5490000</v>
      </c>
      <c r="M55" s="46">
        <f t="shared" si="55"/>
        <v>5490000</v>
      </c>
      <c r="N55" s="46">
        <f t="shared" si="55"/>
        <v>5490000</v>
      </c>
      <c r="O55" s="46">
        <f t="shared" si="55"/>
        <v>0</v>
      </c>
      <c r="P55" s="46">
        <f t="shared" si="55"/>
        <v>0</v>
      </c>
      <c r="Q55" s="46">
        <f t="shared" si="55"/>
        <v>0</v>
      </c>
      <c r="R55" s="46">
        <f t="shared" si="55"/>
        <v>0</v>
      </c>
      <c r="S55" s="46">
        <f t="shared" si="55"/>
        <v>0</v>
      </c>
      <c r="T55" s="46">
        <f t="shared" si="55"/>
        <v>0</v>
      </c>
      <c r="U55" s="46">
        <f t="shared" si="55"/>
        <v>0</v>
      </c>
      <c r="V55" s="46">
        <f t="shared" si="55"/>
        <v>0</v>
      </c>
      <c r="W55" s="46">
        <f t="shared" si="55"/>
        <v>0</v>
      </c>
      <c r="X55" s="46">
        <f t="shared" si="55"/>
        <v>0</v>
      </c>
      <c r="Y55" s="46">
        <f t="shared" si="55"/>
        <v>0</v>
      </c>
      <c r="Z55" s="46">
        <f t="shared" si="55"/>
        <v>0</v>
      </c>
      <c r="AA55" s="39"/>
      <c r="AB55" s="3">
        <v>47</v>
      </c>
    </row>
    <row r="56" spans="1:28" x14ac:dyDescent="0.25">
      <c r="B56" s="50" t="s">
        <v>42</v>
      </c>
      <c r="C56" s="30">
        <f t="shared" si="54"/>
        <v>1050358.8799999999</v>
      </c>
      <c r="F56" s="4"/>
      <c r="G56" s="26">
        <f>G42+G49</f>
        <v>153948.91999999998</v>
      </c>
      <c r="H56" s="26">
        <f t="shared" si="55"/>
        <v>414117.33</v>
      </c>
      <c r="I56" s="26">
        <f t="shared" si="55"/>
        <v>1241226.9099999999</v>
      </c>
      <c r="J56" s="26">
        <f t="shared" si="55"/>
        <v>933242.74</v>
      </c>
      <c r="K56" s="26">
        <f t="shared" si="55"/>
        <v>1050358.8799999999</v>
      </c>
      <c r="L56" s="26">
        <f t="shared" si="55"/>
        <v>0</v>
      </c>
      <c r="M56" s="26">
        <f t="shared" si="55"/>
        <v>0</v>
      </c>
      <c r="N56" s="26">
        <f t="shared" si="55"/>
        <v>0</v>
      </c>
      <c r="O56" s="26">
        <f t="shared" si="55"/>
        <v>0</v>
      </c>
      <c r="P56" s="26">
        <f t="shared" si="55"/>
        <v>0</v>
      </c>
      <c r="Q56" s="26">
        <f t="shared" si="55"/>
        <v>0</v>
      </c>
      <c r="R56" s="26">
        <f t="shared" si="55"/>
        <v>0</v>
      </c>
      <c r="S56" s="26">
        <f t="shared" si="55"/>
        <v>0</v>
      </c>
      <c r="T56" s="26">
        <f t="shared" si="55"/>
        <v>0</v>
      </c>
      <c r="U56" s="26">
        <f t="shared" si="55"/>
        <v>0</v>
      </c>
      <c r="V56" s="26">
        <f t="shared" si="55"/>
        <v>0</v>
      </c>
      <c r="W56" s="26">
        <f t="shared" si="55"/>
        <v>0</v>
      </c>
      <c r="X56" s="26">
        <f t="shared" si="55"/>
        <v>0</v>
      </c>
      <c r="Y56" s="26">
        <f t="shared" si="55"/>
        <v>0</v>
      </c>
      <c r="Z56" s="26">
        <f t="shared" si="55"/>
        <v>0</v>
      </c>
      <c r="AA56" s="39"/>
      <c r="AB56" s="3">
        <v>48</v>
      </c>
    </row>
    <row r="57" spans="1:28" x14ac:dyDescent="0.25">
      <c r="B57" s="1" t="s">
        <v>81</v>
      </c>
      <c r="C57" s="23">
        <f t="shared" si="54"/>
        <v>6862500</v>
      </c>
      <c r="G57" s="46">
        <f>G43+G50</f>
        <v>1372500</v>
      </c>
      <c r="H57" s="46">
        <f t="shared" si="55"/>
        <v>2745000</v>
      </c>
      <c r="I57" s="46">
        <f t="shared" si="55"/>
        <v>4117500</v>
      </c>
      <c r="J57" s="46">
        <f t="shared" si="55"/>
        <v>5490000</v>
      </c>
      <c r="K57" s="46">
        <f t="shared" si="55"/>
        <v>6862500</v>
      </c>
      <c r="L57" s="46">
        <f t="shared" si="55"/>
        <v>8235000</v>
      </c>
      <c r="M57" s="46">
        <f t="shared" si="55"/>
        <v>9607500</v>
      </c>
      <c r="N57" s="46">
        <f t="shared" si="55"/>
        <v>10980000</v>
      </c>
      <c r="O57" s="46">
        <f t="shared" si="55"/>
        <v>10980000</v>
      </c>
      <c r="P57" s="46">
        <f t="shared" si="55"/>
        <v>10980000</v>
      </c>
      <c r="Q57" s="46">
        <f t="shared" si="55"/>
        <v>10980000</v>
      </c>
      <c r="R57" s="46">
        <f t="shared" si="55"/>
        <v>10980000</v>
      </c>
      <c r="S57" s="46">
        <f t="shared" si="55"/>
        <v>10980000</v>
      </c>
      <c r="T57" s="46">
        <f t="shared" si="55"/>
        <v>10980000</v>
      </c>
      <c r="U57" s="46">
        <f t="shared" si="55"/>
        <v>10980000</v>
      </c>
      <c r="V57" s="46">
        <f t="shared" si="55"/>
        <v>10980000</v>
      </c>
      <c r="W57" s="46">
        <f t="shared" si="55"/>
        <v>10980000</v>
      </c>
      <c r="X57" s="46">
        <f t="shared" si="55"/>
        <v>10980000</v>
      </c>
      <c r="Y57" s="46">
        <f t="shared" si="55"/>
        <v>10980000</v>
      </c>
      <c r="Z57" s="46">
        <f t="shared" si="55"/>
        <v>10980000</v>
      </c>
      <c r="AA57" s="39"/>
      <c r="AB57" s="3">
        <v>49</v>
      </c>
    </row>
    <row r="58" spans="1:28" x14ac:dyDescent="0.25">
      <c r="B58" s="50" t="s">
        <v>43</v>
      </c>
      <c r="C58" s="54">
        <f t="shared" si="54"/>
        <v>3792894.78</v>
      </c>
      <c r="F58" s="42"/>
      <c r="G58" s="54">
        <f>G44+G51</f>
        <v>153948.91999999998</v>
      </c>
      <c r="H58" s="54">
        <f t="shared" si="55"/>
        <v>568066.25</v>
      </c>
      <c r="I58" s="54">
        <f t="shared" si="55"/>
        <v>1809293.16</v>
      </c>
      <c r="J58" s="54">
        <f t="shared" si="55"/>
        <v>2742535.9</v>
      </c>
      <c r="K58" s="54">
        <f t="shared" si="55"/>
        <v>3792894.78</v>
      </c>
      <c r="L58" s="54">
        <f t="shared" si="55"/>
        <v>3792894.78</v>
      </c>
      <c r="M58" s="54">
        <f t="shared" si="55"/>
        <v>3792894.78</v>
      </c>
      <c r="N58" s="54">
        <f t="shared" si="55"/>
        <v>3792894.78</v>
      </c>
      <c r="O58" s="54">
        <f t="shared" si="55"/>
        <v>3792894.78</v>
      </c>
      <c r="P58" s="54">
        <f t="shared" si="55"/>
        <v>3792894.78</v>
      </c>
      <c r="Q58" s="54">
        <f t="shared" si="55"/>
        <v>3792894.78</v>
      </c>
      <c r="R58" s="54">
        <f t="shared" si="55"/>
        <v>3792894.78</v>
      </c>
      <c r="S58" s="54">
        <f t="shared" si="55"/>
        <v>0</v>
      </c>
      <c r="T58" s="54">
        <f t="shared" si="55"/>
        <v>0</v>
      </c>
      <c r="U58" s="54">
        <f t="shared" si="55"/>
        <v>0</v>
      </c>
      <c r="V58" s="54">
        <f t="shared" si="55"/>
        <v>0</v>
      </c>
      <c r="W58" s="54">
        <f t="shared" si="55"/>
        <v>0</v>
      </c>
      <c r="X58" s="54">
        <f t="shared" si="55"/>
        <v>0</v>
      </c>
      <c r="Y58" s="54">
        <f t="shared" si="55"/>
        <v>0</v>
      </c>
      <c r="Z58" s="54">
        <f t="shared" si="55"/>
        <v>0</v>
      </c>
      <c r="AA58" s="39"/>
      <c r="AB58" s="3">
        <v>50</v>
      </c>
    </row>
    <row r="59" spans="1:28" x14ac:dyDescent="0.25">
      <c r="B59" s="50" t="s">
        <v>44</v>
      </c>
      <c r="C59" s="30">
        <f t="shared" si="54"/>
        <v>0</v>
      </c>
      <c r="F59" s="4"/>
      <c r="G59" s="26">
        <f>G45+G52</f>
        <v>0</v>
      </c>
      <c r="H59" s="26">
        <f t="shared" si="55"/>
        <v>0</v>
      </c>
      <c r="I59" s="26">
        <f t="shared" si="55"/>
        <v>0</v>
      </c>
      <c r="J59" s="26">
        <f t="shared" si="55"/>
        <v>0</v>
      </c>
      <c r="K59" s="26">
        <f t="shared" si="55"/>
        <v>0</v>
      </c>
      <c r="L59" s="26">
        <f t="shared" si="55"/>
        <v>0</v>
      </c>
      <c r="M59" s="26">
        <f t="shared" si="55"/>
        <v>0</v>
      </c>
      <c r="N59" s="26">
        <f t="shared" si="55"/>
        <v>0</v>
      </c>
      <c r="O59" s="26">
        <f t="shared" si="55"/>
        <v>0</v>
      </c>
      <c r="P59" s="26">
        <f t="shared" si="55"/>
        <v>0</v>
      </c>
      <c r="Q59" s="26">
        <f t="shared" si="55"/>
        <v>0</v>
      </c>
      <c r="R59" s="26">
        <f t="shared" si="55"/>
        <v>0</v>
      </c>
      <c r="S59" s="26">
        <f t="shared" si="55"/>
        <v>0</v>
      </c>
      <c r="T59" s="26">
        <f t="shared" si="55"/>
        <v>0</v>
      </c>
      <c r="U59" s="26">
        <f t="shared" si="55"/>
        <v>0</v>
      </c>
      <c r="V59" s="26">
        <f t="shared" si="55"/>
        <v>0</v>
      </c>
      <c r="W59" s="26">
        <f t="shared" si="55"/>
        <v>0</v>
      </c>
      <c r="X59" s="26">
        <f t="shared" si="55"/>
        <v>0</v>
      </c>
      <c r="Y59" s="26">
        <f t="shared" si="55"/>
        <v>0</v>
      </c>
      <c r="Z59" s="26">
        <f t="shared" si="55"/>
        <v>0</v>
      </c>
      <c r="AA59" s="39"/>
      <c r="AB59" s="3">
        <v>51</v>
      </c>
    </row>
    <row r="60" spans="1:28" x14ac:dyDescent="0.25">
      <c r="B60" s="49" t="s">
        <v>50</v>
      </c>
      <c r="C60" s="24">
        <f t="shared" si="54"/>
        <v>3792894.78</v>
      </c>
      <c r="D60" s="51"/>
      <c r="E60" s="51"/>
      <c r="F60" s="51"/>
      <c r="G60" s="25">
        <f>SUM(G58:G59)</f>
        <v>153948.91999999998</v>
      </c>
      <c r="H60" s="25">
        <f t="shared" ref="H60:Z60" si="56">SUM(H58:H59)</f>
        <v>568066.25</v>
      </c>
      <c r="I60" s="25">
        <f t="shared" si="56"/>
        <v>1809293.16</v>
      </c>
      <c r="J60" s="25">
        <f t="shared" si="56"/>
        <v>2742535.9</v>
      </c>
      <c r="K60" s="25">
        <f t="shared" si="56"/>
        <v>3792894.78</v>
      </c>
      <c r="L60" s="25">
        <f t="shared" si="56"/>
        <v>3792894.78</v>
      </c>
      <c r="M60" s="25">
        <f t="shared" si="56"/>
        <v>3792894.78</v>
      </c>
      <c r="N60" s="25">
        <f t="shared" si="56"/>
        <v>3792894.78</v>
      </c>
      <c r="O60" s="25">
        <f t="shared" si="56"/>
        <v>3792894.78</v>
      </c>
      <c r="P60" s="25">
        <f t="shared" si="56"/>
        <v>3792894.78</v>
      </c>
      <c r="Q60" s="25">
        <f t="shared" si="56"/>
        <v>3792894.78</v>
      </c>
      <c r="R60" s="25">
        <f t="shared" si="56"/>
        <v>3792894.78</v>
      </c>
      <c r="S60" s="25">
        <f t="shared" si="56"/>
        <v>0</v>
      </c>
      <c r="T60" s="25">
        <f t="shared" si="56"/>
        <v>0</v>
      </c>
      <c r="U60" s="25">
        <f t="shared" si="56"/>
        <v>0</v>
      </c>
      <c r="V60" s="25">
        <f t="shared" si="56"/>
        <v>0</v>
      </c>
      <c r="W60" s="25">
        <f t="shared" si="56"/>
        <v>0</v>
      </c>
      <c r="X60" s="25">
        <f t="shared" si="56"/>
        <v>0</v>
      </c>
      <c r="Y60" s="25">
        <f t="shared" si="56"/>
        <v>0</v>
      </c>
      <c r="Z60" s="25">
        <f t="shared" si="56"/>
        <v>0</v>
      </c>
      <c r="AA60" s="39"/>
      <c r="AB60" s="3">
        <v>52</v>
      </c>
    </row>
    <row r="61" spans="1:28" x14ac:dyDescent="0.25">
      <c r="A61" s="86" t="s">
        <v>64</v>
      </c>
      <c r="B61" s="86"/>
      <c r="C61" s="86"/>
      <c r="D61" s="51"/>
      <c r="E61" s="51"/>
      <c r="F61" s="51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40"/>
      <c r="AB61" s="3">
        <v>53</v>
      </c>
    </row>
    <row r="62" spans="1:28" x14ac:dyDescent="0.25">
      <c r="B62" s="35" t="s">
        <v>4</v>
      </c>
      <c r="C62" s="33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20"/>
      <c r="AB62" s="3">
        <v>54</v>
      </c>
    </row>
    <row r="63" spans="1:28" x14ac:dyDescent="0.25">
      <c r="B63" s="13" t="s">
        <v>119</v>
      </c>
      <c r="C63" s="14">
        <f>HLOOKUP($C$6,$G$9:$Z$65,AB63,FALSE)</f>
        <v>213</v>
      </c>
      <c r="F63" s="66" t="s">
        <v>5</v>
      </c>
      <c r="G63" s="67">
        <v>113</v>
      </c>
      <c r="H63" s="67">
        <f>7+5</f>
        <v>12</v>
      </c>
      <c r="I63" s="67">
        <v>258</v>
      </c>
      <c r="J63" s="67">
        <v>180</v>
      </c>
      <c r="K63" s="67">
        <v>213</v>
      </c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19">
        <f>SUM(G63:Z63)</f>
        <v>776</v>
      </c>
      <c r="AB63" s="3">
        <v>55</v>
      </c>
    </row>
    <row r="64" spans="1:28" x14ac:dyDescent="0.25">
      <c r="B64" s="13" t="s">
        <v>116</v>
      </c>
      <c r="C64" s="14">
        <f>HLOOKUP($C$6,$G$9:$Z$65,AB64,FALSE)</f>
        <v>776</v>
      </c>
      <c r="F64" s="4"/>
      <c r="G64" s="16">
        <f>G63</f>
        <v>113</v>
      </c>
      <c r="H64" s="16">
        <f>G64+H63</f>
        <v>125</v>
      </c>
      <c r="I64" s="16">
        <f t="shared" ref="I64:Z64" si="57">H64+I63</f>
        <v>383</v>
      </c>
      <c r="J64" s="16">
        <f t="shared" si="57"/>
        <v>563</v>
      </c>
      <c r="K64" s="16">
        <f t="shared" si="57"/>
        <v>776</v>
      </c>
      <c r="L64" s="16">
        <f t="shared" si="57"/>
        <v>776</v>
      </c>
      <c r="M64" s="16">
        <f t="shared" si="57"/>
        <v>776</v>
      </c>
      <c r="N64" s="16">
        <f t="shared" si="57"/>
        <v>776</v>
      </c>
      <c r="O64" s="16">
        <f t="shared" si="57"/>
        <v>776</v>
      </c>
      <c r="P64" s="16">
        <f t="shared" si="57"/>
        <v>776</v>
      </c>
      <c r="Q64" s="16">
        <f t="shared" si="57"/>
        <v>776</v>
      </c>
      <c r="R64" s="16">
        <f t="shared" si="57"/>
        <v>776</v>
      </c>
      <c r="S64" s="16">
        <f t="shared" si="57"/>
        <v>776</v>
      </c>
      <c r="T64" s="16">
        <f t="shared" si="57"/>
        <v>776</v>
      </c>
      <c r="U64" s="16">
        <f t="shared" si="57"/>
        <v>776</v>
      </c>
      <c r="V64" s="16">
        <f t="shared" si="57"/>
        <v>776</v>
      </c>
      <c r="W64" s="16">
        <f t="shared" si="57"/>
        <v>776</v>
      </c>
      <c r="X64" s="16">
        <f t="shared" si="57"/>
        <v>776</v>
      </c>
      <c r="Y64" s="16">
        <f t="shared" si="57"/>
        <v>776</v>
      </c>
      <c r="Z64" s="16">
        <f t="shared" si="57"/>
        <v>776</v>
      </c>
      <c r="AA64" s="20"/>
      <c r="AB64" s="3">
        <v>56</v>
      </c>
    </row>
    <row r="65" spans="2:28" x14ac:dyDescent="0.25">
      <c r="B65" s="13" t="s">
        <v>120</v>
      </c>
      <c r="C65" s="14">
        <f>HLOOKUP($C$6,$G$9:$Z$65,AB65,FALSE)</f>
        <v>0</v>
      </c>
      <c r="F65" s="15" t="s">
        <v>7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39"/>
      <c r="AB65" s="3">
        <v>57</v>
      </c>
    </row>
    <row r="66" spans="2:28" s="3" customFormat="1" ht="15" customHeight="1" x14ac:dyDescent="0.25"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40"/>
    </row>
  </sheetData>
  <mergeCells count="3">
    <mergeCell ref="A10:C10"/>
    <mergeCell ref="A39:C39"/>
    <mergeCell ref="A61:C61"/>
  </mergeCells>
  <dataValidations count="2">
    <dataValidation type="list" showInputMessage="1" promptTitle="FuelTypeMsg" prompt="Select either Electric or Gas" sqref="C3:C4">
      <formula1>FuelType</formula1>
    </dataValidation>
    <dataValidation type="list" showInputMessage="1" showErrorMessage="1" sqref="C6">
      <formula1>$G$9:$Z$9</formula1>
    </dataValidation>
  </dataValidations>
  <printOptions horizontalCentered="1"/>
  <pageMargins left="0.25" right="0.51" top="0.41" bottom="0.55000000000000004" header="0.17" footer="0.1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zoomScaleNormal="100" workbookViewId="0">
      <pane xSplit="2" ySplit="16" topLeftCell="C17" activePane="bottomRight" state="frozen"/>
      <selection activeCell="A10" sqref="A9:C10"/>
      <selection pane="topRight" activeCell="A10" sqref="A9:C10"/>
      <selection pane="bottomLeft" activeCell="A10" sqref="A9:C10"/>
      <selection pane="bottomRight"/>
    </sheetView>
  </sheetViews>
  <sheetFormatPr defaultRowHeight="15" x14ac:dyDescent="0.25"/>
  <cols>
    <col min="1" max="1" width="3.7109375" style="2" customWidth="1"/>
    <col min="2" max="2" width="69.140625" style="2" bestFit="1" customWidth="1"/>
    <col min="3" max="3" width="21.7109375" style="2" customWidth="1"/>
    <col min="4" max="4" width="3.7109375" style="3" customWidth="1"/>
    <col min="5" max="5" width="3.5703125" style="3" customWidth="1"/>
    <col min="6" max="6" width="29.28515625" style="3" bestFit="1" customWidth="1"/>
    <col min="7" max="26" width="15.7109375" style="2" customWidth="1"/>
    <col min="27" max="27" width="15.7109375" style="36" customWidth="1"/>
    <col min="28" max="28" width="6.42578125" style="2" customWidth="1"/>
    <col min="29" max="29" width="15.7109375" style="2" customWidth="1"/>
    <col min="30" max="16384" width="9.140625" style="2"/>
  </cols>
  <sheetData>
    <row r="1" spans="1:28" x14ac:dyDescent="0.25">
      <c r="B1" s="1" t="s">
        <v>84</v>
      </c>
      <c r="C1" s="55" t="s">
        <v>121</v>
      </c>
      <c r="D1" s="80"/>
      <c r="E1" s="80"/>
      <c r="F1" s="82"/>
      <c r="G1" s="77">
        <v>2016</v>
      </c>
      <c r="H1" s="77">
        <v>2017</v>
      </c>
      <c r="I1" s="77">
        <v>2018</v>
      </c>
      <c r="J1" s="77">
        <v>2019</v>
      </c>
      <c r="K1" s="77">
        <v>2020</v>
      </c>
      <c r="AA1" s="2"/>
    </row>
    <row r="2" spans="1:28" s="3" customFormat="1" x14ac:dyDescent="0.25">
      <c r="A2" s="63"/>
      <c r="B2" s="63"/>
      <c r="C2" s="63"/>
      <c r="E2" s="87" t="s">
        <v>56</v>
      </c>
      <c r="F2" s="87"/>
      <c r="G2" s="53"/>
      <c r="H2" s="53"/>
      <c r="I2" s="53"/>
      <c r="J2" s="53"/>
      <c r="K2" s="53"/>
    </row>
    <row r="3" spans="1:28" x14ac:dyDescent="0.25">
      <c r="F3" s="58" t="s">
        <v>62</v>
      </c>
      <c r="G3" s="57">
        <v>0</v>
      </c>
      <c r="H3" s="57"/>
      <c r="I3" s="57"/>
      <c r="J3" s="57"/>
      <c r="K3" s="57"/>
      <c r="AA3" s="2"/>
    </row>
    <row r="4" spans="1:28" x14ac:dyDescent="0.25">
      <c r="F4" s="58" t="s">
        <v>63</v>
      </c>
      <c r="G4" s="57">
        <v>0</v>
      </c>
      <c r="H4" s="57"/>
      <c r="I4" s="57"/>
      <c r="J4" s="57"/>
      <c r="K4" s="57"/>
      <c r="AA4" s="2"/>
    </row>
    <row r="5" spans="1:28" x14ac:dyDescent="0.25">
      <c r="F5" s="58" t="s">
        <v>95</v>
      </c>
      <c r="G5" s="46">
        <f>G3+G4</f>
        <v>0</v>
      </c>
      <c r="H5" s="46">
        <f t="shared" ref="H5:K5" si="0">H3+H4</f>
        <v>0</v>
      </c>
      <c r="I5" s="46">
        <f t="shared" si="0"/>
        <v>0</v>
      </c>
      <c r="J5" s="46">
        <f t="shared" si="0"/>
        <v>0</v>
      </c>
      <c r="K5" s="46">
        <f t="shared" si="0"/>
        <v>0</v>
      </c>
    </row>
    <row r="6" spans="1:28" x14ac:dyDescent="0.25">
      <c r="F6" s="75"/>
      <c r="G6" s="76"/>
      <c r="H6" s="76"/>
      <c r="I6" s="76"/>
      <c r="J6" s="76"/>
      <c r="K6" s="76"/>
    </row>
    <row r="7" spans="1:28" x14ac:dyDescent="0.25">
      <c r="E7" s="87" t="s">
        <v>69</v>
      </c>
      <c r="F7" s="87"/>
      <c r="G7" s="53"/>
      <c r="H7" s="53"/>
      <c r="I7" s="53"/>
      <c r="J7" s="53"/>
      <c r="K7" s="53"/>
    </row>
    <row r="8" spans="1:28" x14ac:dyDescent="0.25">
      <c r="B8" s="74"/>
      <c r="F8" s="58" t="s">
        <v>62</v>
      </c>
      <c r="G8" s="57">
        <v>950000</v>
      </c>
      <c r="H8" s="57">
        <v>950000</v>
      </c>
      <c r="I8" s="57"/>
      <c r="J8" s="57"/>
      <c r="K8" s="57"/>
    </row>
    <row r="9" spans="1:28" x14ac:dyDescent="0.25">
      <c r="B9" s="74"/>
      <c r="F9" s="58" t="s">
        <v>63</v>
      </c>
      <c r="G9" s="57">
        <v>300000</v>
      </c>
      <c r="H9" s="57">
        <v>300000</v>
      </c>
      <c r="I9" s="57"/>
      <c r="J9" s="57"/>
      <c r="K9" s="57"/>
    </row>
    <row r="10" spans="1:28" x14ac:dyDescent="0.25">
      <c r="B10" s="74"/>
      <c r="F10" s="58" t="s">
        <v>95</v>
      </c>
      <c r="G10" s="46">
        <f>G8+G9</f>
        <v>1250000</v>
      </c>
      <c r="H10" s="46">
        <f t="shared" ref="H10:K10" si="1">H8+H9</f>
        <v>1250000</v>
      </c>
      <c r="I10" s="46">
        <f t="shared" si="1"/>
        <v>0</v>
      </c>
      <c r="J10" s="46">
        <f t="shared" si="1"/>
        <v>0</v>
      </c>
      <c r="K10" s="46">
        <f t="shared" si="1"/>
        <v>0</v>
      </c>
    </row>
    <row r="11" spans="1:28" x14ac:dyDescent="0.25">
      <c r="B11" s="74"/>
      <c r="E11" s="2"/>
      <c r="F11" s="2"/>
    </row>
    <row r="12" spans="1:28" x14ac:dyDescent="0.25">
      <c r="B12" s="74"/>
      <c r="E12" s="2"/>
      <c r="F12" s="2"/>
    </row>
    <row r="13" spans="1:28" x14ac:dyDescent="0.25">
      <c r="B13" s="74"/>
      <c r="F13" s="75"/>
      <c r="G13" s="76"/>
      <c r="H13" s="76"/>
      <c r="I13" s="76"/>
      <c r="J13" s="76"/>
      <c r="K13" s="76"/>
    </row>
    <row r="14" spans="1:28" x14ac:dyDescent="0.25">
      <c r="B14" s="1" t="s">
        <v>1</v>
      </c>
      <c r="C14" s="34" t="s">
        <v>12</v>
      </c>
      <c r="F14" s="75"/>
      <c r="G14" s="76"/>
      <c r="H14" s="76"/>
      <c r="I14" s="76"/>
      <c r="J14" s="76"/>
      <c r="K14" s="76"/>
    </row>
    <row r="15" spans="1:28" x14ac:dyDescent="0.25">
      <c r="E15" s="87" t="s">
        <v>28</v>
      </c>
      <c r="F15" s="87"/>
      <c r="G15" s="8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32"/>
      <c r="AB15" s="28" t="s">
        <v>6</v>
      </c>
    </row>
    <row r="16" spans="1:28" x14ac:dyDescent="0.25">
      <c r="D16" s="8"/>
      <c r="G16" s="9" t="s">
        <v>8</v>
      </c>
      <c r="H16" s="9" t="s">
        <v>9</v>
      </c>
      <c r="I16" s="9" t="s">
        <v>10</v>
      </c>
      <c r="J16" s="9" t="s">
        <v>11</v>
      </c>
      <c r="K16" s="9" t="s">
        <v>12</v>
      </c>
      <c r="L16" s="9" t="s">
        <v>13</v>
      </c>
      <c r="M16" s="9" t="s">
        <v>14</v>
      </c>
      <c r="N16" s="9" t="s">
        <v>15</v>
      </c>
      <c r="O16" s="9" t="s">
        <v>16</v>
      </c>
      <c r="P16" s="9" t="s">
        <v>17</v>
      </c>
      <c r="Q16" s="9" t="s">
        <v>18</v>
      </c>
      <c r="R16" s="9" t="s">
        <v>19</v>
      </c>
      <c r="S16" s="9" t="s">
        <v>20</v>
      </c>
      <c r="T16" s="9" t="s">
        <v>21</v>
      </c>
      <c r="U16" s="9" t="s">
        <v>22</v>
      </c>
      <c r="V16" s="9" t="s">
        <v>23</v>
      </c>
      <c r="W16" s="9" t="s">
        <v>24</v>
      </c>
      <c r="X16" s="9" t="s">
        <v>25</v>
      </c>
      <c r="Y16" s="9" t="s">
        <v>26</v>
      </c>
      <c r="Z16" s="9" t="s">
        <v>27</v>
      </c>
      <c r="AA16" s="10" t="s">
        <v>0</v>
      </c>
      <c r="AB16" s="3">
        <v>1</v>
      </c>
    </row>
    <row r="17" spans="1:28" ht="15" customHeight="1" x14ac:dyDescent="0.25">
      <c r="A17" s="86" t="s">
        <v>57</v>
      </c>
      <c r="B17" s="86"/>
      <c r="C17" s="86"/>
      <c r="F17" s="2"/>
      <c r="AA17" s="2"/>
      <c r="AB17" s="3">
        <v>2</v>
      </c>
    </row>
    <row r="18" spans="1:28" x14ac:dyDescent="0.25">
      <c r="B18" s="35" t="s">
        <v>55</v>
      </c>
      <c r="C18" s="33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20"/>
      <c r="AB18" s="3">
        <v>3</v>
      </c>
    </row>
    <row r="19" spans="1:28" x14ac:dyDescent="0.25">
      <c r="B19" s="1" t="s">
        <v>82</v>
      </c>
      <c r="C19" s="23">
        <f t="shared" ref="C19:C24" si="2">HLOOKUP($C$14,$G$16:$Z$60,AB19,FALSE)</f>
        <v>0</v>
      </c>
      <c r="G19" s="46">
        <f>$G$3</f>
        <v>0</v>
      </c>
      <c r="H19" s="46">
        <f>$G$3</f>
        <v>0</v>
      </c>
      <c r="I19" s="46">
        <f>$G$3</f>
        <v>0</v>
      </c>
      <c r="J19" s="46">
        <f>$G$3</f>
        <v>0</v>
      </c>
      <c r="K19" s="46">
        <f>$H$3</f>
        <v>0</v>
      </c>
      <c r="L19" s="46">
        <f>$H$3</f>
        <v>0</v>
      </c>
      <c r="M19" s="46">
        <f>$H$3</f>
        <v>0</v>
      </c>
      <c r="N19" s="46">
        <f>$H$3</f>
        <v>0</v>
      </c>
      <c r="O19" s="46">
        <f>$I$3</f>
        <v>0</v>
      </c>
      <c r="P19" s="46">
        <f>$I$3</f>
        <v>0</v>
      </c>
      <c r="Q19" s="46">
        <f>$I$3</f>
        <v>0</v>
      </c>
      <c r="R19" s="46">
        <f>$I$3</f>
        <v>0</v>
      </c>
      <c r="S19" s="46">
        <f>$J$3</f>
        <v>0</v>
      </c>
      <c r="T19" s="46">
        <f>$J$3</f>
        <v>0</v>
      </c>
      <c r="U19" s="46">
        <f>$J$3</f>
        <v>0</v>
      </c>
      <c r="V19" s="46">
        <f>$J$3</f>
        <v>0</v>
      </c>
      <c r="W19" s="46">
        <f>$K$3</f>
        <v>0</v>
      </c>
      <c r="X19" s="46">
        <f>$K$3</f>
        <v>0</v>
      </c>
      <c r="Y19" s="46">
        <f>$K$3</f>
        <v>0</v>
      </c>
      <c r="Z19" s="46">
        <f>$K$3</f>
        <v>0</v>
      </c>
      <c r="AA19" s="39"/>
      <c r="AB19" s="3">
        <v>4</v>
      </c>
    </row>
    <row r="20" spans="1:28" x14ac:dyDescent="0.25">
      <c r="B20" s="47" t="s">
        <v>58</v>
      </c>
      <c r="C20" s="30">
        <f t="shared" si="2"/>
        <v>0</v>
      </c>
      <c r="F20" s="66" t="s">
        <v>5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46">
        <f>SUM(G20:Z20)</f>
        <v>0</v>
      </c>
      <c r="AB20" s="3">
        <v>5</v>
      </c>
    </row>
    <row r="21" spans="1:28" x14ac:dyDescent="0.25">
      <c r="B21" s="1" t="s">
        <v>83</v>
      </c>
      <c r="C21" s="23">
        <f t="shared" si="2"/>
        <v>0</v>
      </c>
      <c r="G21" s="46">
        <f>G19*(1/4)</f>
        <v>0</v>
      </c>
      <c r="H21" s="46">
        <f>G21+(H19*(1/4))</f>
        <v>0</v>
      </c>
      <c r="I21" s="46">
        <f t="shared" ref="I21:Z21" si="3">H21+(I19*(1/4))</f>
        <v>0</v>
      </c>
      <c r="J21" s="46">
        <f t="shared" si="3"/>
        <v>0</v>
      </c>
      <c r="K21" s="46">
        <f t="shared" si="3"/>
        <v>0</v>
      </c>
      <c r="L21" s="46">
        <f t="shared" si="3"/>
        <v>0</v>
      </c>
      <c r="M21" s="46">
        <f t="shared" si="3"/>
        <v>0</v>
      </c>
      <c r="N21" s="46">
        <f t="shared" si="3"/>
        <v>0</v>
      </c>
      <c r="O21" s="46">
        <f t="shared" si="3"/>
        <v>0</v>
      </c>
      <c r="P21" s="46">
        <f t="shared" si="3"/>
        <v>0</v>
      </c>
      <c r="Q21" s="46">
        <f t="shared" si="3"/>
        <v>0</v>
      </c>
      <c r="R21" s="46">
        <f t="shared" si="3"/>
        <v>0</v>
      </c>
      <c r="S21" s="46">
        <f t="shared" si="3"/>
        <v>0</v>
      </c>
      <c r="T21" s="46">
        <f t="shared" si="3"/>
        <v>0</v>
      </c>
      <c r="U21" s="46">
        <f t="shared" si="3"/>
        <v>0</v>
      </c>
      <c r="V21" s="46">
        <f t="shared" si="3"/>
        <v>0</v>
      </c>
      <c r="W21" s="46">
        <f t="shared" si="3"/>
        <v>0</v>
      </c>
      <c r="X21" s="46">
        <f t="shared" si="3"/>
        <v>0</v>
      </c>
      <c r="Y21" s="46">
        <f t="shared" si="3"/>
        <v>0</v>
      </c>
      <c r="Z21" s="46">
        <f t="shared" si="3"/>
        <v>0</v>
      </c>
      <c r="AA21" s="39"/>
      <c r="AB21" s="3">
        <v>6</v>
      </c>
    </row>
    <row r="22" spans="1:28" x14ac:dyDescent="0.25">
      <c r="B22" s="47" t="s">
        <v>59</v>
      </c>
      <c r="C22" s="54">
        <f t="shared" si="2"/>
        <v>0</v>
      </c>
      <c r="F22" s="42"/>
      <c r="G22" s="54">
        <f>G20</f>
        <v>0</v>
      </c>
      <c r="H22" s="54">
        <f t="shared" ref="H22:R22" si="4">G22+H20</f>
        <v>0</v>
      </c>
      <c r="I22" s="54">
        <f t="shared" si="4"/>
        <v>0</v>
      </c>
      <c r="J22" s="54">
        <f t="shared" si="4"/>
        <v>0</v>
      </c>
      <c r="K22" s="54">
        <f t="shared" si="4"/>
        <v>0</v>
      </c>
      <c r="L22" s="54">
        <f t="shared" si="4"/>
        <v>0</v>
      </c>
      <c r="M22" s="54">
        <f t="shared" si="4"/>
        <v>0</v>
      </c>
      <c r="N22" s="54">
        <f t="shared" si="4"/>
        <v>0</v>
      </c>
      <c r="O22" s="54">
        <f t="shared" si="4"/>
        <v>0</v>
      </c>
      <c r="P22" s="54">
        <f t="shared" si="4"/>
        <v>0</v>
      </c>
      <c r="Q22" s="54">
        <f t="shared" si="4"/>
        <v>0</v>
      </c>
      <c r="R22" s="54">
        <f t="shared" si="4"/>
        <v>0</v>
      </c>
      <c r="S22" s="54">
        <f>S20</f>
        <v>0</v>
      </c>
      <c r="T22" s="54">
        <f t="shared" ref="T22:Z22" si="5">S22+T20</f>
        <v>0</v>
      </c>
      <c r="U22" s="54">
        <f t="shared" si="5"/>
        <v>0</v>
      </c>
      <c r="V22" s="54">
        <f t="shared" si="5"/>
        <v>0</v>
      </c>
      <c r="W22" s="54">
        <f t="shared" si="5"/>
        <v>0</v>
      </c>
      <c r="X22" s="54">
        <f t="shared" si="5"/>
        <v>0</v>
      </c>
      <c r="Y22" s="54">
        <f t="shared" si="5"/>
        <v>0</v>
      </c>
      <c r="Z22" s="54">
        <f t="shared" si="5"/>
        <v>0</v>
      </c>
      <c r="AA22" s="39"/>
      <c r="AB22" s="3">
        <v>7</v>
      </c>
    </row>
    <row r="23" spans="1:28" x14ac:dyDescent="0.25">
      <c r="B23" s="50" t="s">
        <v>60</v>
      </c>
      <c r="C23" s="30">
        <f t="shared" si="2"/>
        <v>0</v>
      </c>
      <c r="F23" s="15" t="s">
        <v>7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9"/>
      <c r="AB23" s="3">
        <v>8</v>
      </c>
    </row>
    <row r="24" spans="1:28" x14ac:dyDescent="0.25">
      <c r="B24" s="49" t="s">
        <v>61</v>
      </c>
      <c r="C24" s="24">
        <f t="shared" si="2"/>
        <v>0</v>
      </c>
      <c r="D24" s="51"/>
      <c r="E24" s="51"/>
      <c r="F24" s="51"/>
      <c r="G24" s="25">
        <f>G22+G23</f>
        <v>0</v>
      </c>
      <c r="H24" s="25">
        <f t="shared" ref="H24:Z24" si="6">H22+H23</f>
        <v>0</v>
      </c>
      <c r="I24" s="25">
        <f t="shared" si="6"/>
        <v>0</v>
      </c>
      <c r="J24" s="25">
        <f t="shared" si="6"/>
        <v>0</v>
      </c>
      <c r="K24" s="25">
        <f t="shared" si="6"/>
        <v>0</v>
      </c>
      <c r="L24" s="25">
        <f t="shared" si="6"/>
        <v>0</v>
      </c>
      <c r="M24" s="25">
        <f t="shared" si="6"/>
        <v>0</v>
      </c>
      <c r="N24" s="25">
        <f t="shared" si="6"/>
        <v>0</v>
      </c>
      <c r="O24" s="25">
        <f t="shared" si="6"/>
        <v>0</v>
      </c>
      <c r="P24" s="25">
        <f t="shared" si="6"/>
        <v>0</v>
      </c>
      <c r="Q24" s="25">
        <f t="shared" si="6"/>
        <v>0</v>
      </c>
      <c r="R24" s="25">
        <f t="shared" si="6"/>
        <v>0</v>
      </c>
      <c r="S24" s="25">
        <f t="shared" si="6"/>
        <v>0</v>
      </c>
      <c r="T24" s="25">
        <f t="shared" si="6"/>
        <v>0</v>
      </c>
      <c r="U24" s="25">
        <f t="shared" si="6"/>
        <v>0</v>
      </c>
      <c r="V24" s="25">
        <f t="shared" si="6"/>
        <v>0</v>
      </c>
      <c r="W24" s="25">
        <f t="shared" si="6"/>
        <v>0</v>
      </c>
      <c r="X24" s="25">
        <f t="shared" si="6"/>
        <v>0</v>
      </c>
      <c r="Y24" s="25">
        <f t="shared" si="6"/>
        <v>0</v>
      </c>
      <c r="Z24" s="25">
        <f t="shared" si="6"/>
        <v>0</v>
      </c>
      <c r="AA24" s="39"/>
      <c r="AB24" s="3">
        <v>9</v>
      </c>
    </row>
    <row r="25" spans="1:28" x14ac:dyDescent="0.25">
      <c r="B25" s="35" t="s">
        <v>87</v>
      </c>
      <c r="C25" s="73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39"/>
      <c r="AB25" s="3">
        <v>10</v>
      </c>
    </row>
    <row r="26" spans="1:28" x14ac:dyDescent="0.25">
      <c r="B26" s="1" t="s">
        <v>85</v>
      </c>
      <c r="C26" s="23">
        <f t="shared" ref="C26:C31" si="7">HLOOKUP($C$14,$G$16:$Z$60,AB26,FALSE)</f>
        <v>0</v>
      </c>
      <c r="G26" s="46">
        <f>$G$4</f>
        <v>0</v>
      </c>
      <c r="H26" s="46">
        <f>$G$4</f>
        <v>0</v>
      </c>
      <c r="I26" s="46">
        <f>$G$4</f>
        <v>0</v>
      </c>
      <c r="J26" s="46">
        <f>$G$4</f>
        <v>0</v>
      </c>
      <c r="K26" s="46">
        <f>$H$4</f>
        <v>0</v>
      </c>
      <c r="L26" s="46">
        <f>$H$4</f>
        <v>0</v>
      </c>
      <c r="M26" s="46">
        <f>$H$4</f>
        <v>0</v>
      </c>
      <c r="N26" s="46">
        <f>$H$4</f>
        <v>0</v>
      </c>
      <c r="O26" s="46">
        <f>$I$4</f>
        <v>0</v>
      </c>
      <c r="P26" s="46">
        <f>$I$4</f>
        <v>0</v>
      </c>
      <c r="Q26" s="46">
        <f>$I$4</f>
        <v>0</v>
      </c>
      <c r="R26" s="46">
        <f>$I$4</f>
        <v>0</v>
      </c>
      <c r="S26" s="46">
        <f>$J$4</f>
        <v>0</v>
      </c>
      <c r="T26" s="46">
        <f>$J$4</f>
        <v>0</v>
      </c>
      <c r="U26" s="46">
        <f>$J$4</f>
        <v>0</v>
      </c>
      <c r="V26" s="46">
        <f>$J$4</f>
        <v>0</v>
      </c>
      <c r="W26" s="46">
        <f>$K$4</f>
        <v>0</v>
      </c>
      <c r="X26" s="46">
        <f>$K$4</f>
        <v>0</v>
      </c>
      <c r="Y26" s="46">
        <f>$K$4</f>
        <v>0</v>
      </c>
      <c r="Z26" s="46">
        <f>$K$4</f>
        <v>0</v>
      </c>
      <c r="AA26" s="39"/>
      <c r="AB26" s="3">
        <v>11</v>
      </c>
    </row>
    <row r="27" spans="1:28" x14ac:dyDescent="0.25">
      <c r="B27" s="50" t="s">
        <v>65</v>
      </c>
      <c r="C27" s="30">
        <f t="shared" si="7"/>
        <v>0</v>
      </c>
      <c r="F27" s="66" t="s">
        <v>5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46">
        <f>SUM(G27:Z27)</f>
        <v>0</v>
      </c>
      <c r="AB27" s="3">
        <v>12</v>
      </c>
    </row>
    <row r="28" spans="1:28" x14ac:dyDescent="0.25">
      <c r="B28" s="1" t="s">
        <v>86</v>
      </c>
      <c r="C28" s="23">
        <f t="shared" si="7"/>
        <v>0</v>
      </c>
      <c r="G28" s="46">
        <f>G26*(1/4)</f>
        <v>0</v>
      </c>
      <c r="H28" s="46">
        <f>G28+(H26*(1/4))</f>
        <v>0</v>
      </c>
      <c r="I28" s="46">
        <f t="shared" ref="I28:Z28" si="8">H28+(I26*(1/4))</f>
        <v>0</v>
      </c>
      <c r="J28" s="46">
        <f t="shared" si="8"/>
        <v>0</v>
      </c>
      <c r="K28" s="46">
        <f t="shared" si="8"/>
        <v>0</v>
      </c>
      <c r="L28" s="46">
        <f t="shared" si="8"/>
        <v>0</v>
      </c>
      <c r="M28" s="46">
        <f t="shared" si="8"/>
        <v>0</v>
      </c>
      <c r="N28" s="46">
        <f t="shared" si="8"/>
        <v>0</v>
      </c>
      <c r="O28" s="46">
        <f t="shared" si="8"/>
        <v>0</v>
      </c>
      <c r="P28" s="46">
        <f t="shared" si="8"/>
        <v>0</v>
      </c>
      <c r="Q28" s="46">
        <f t="shared" si="8"/>
        <v>0</v>
      </c>
      <c r="R28" s="46">
        <f t="shared" si="8"/>
        <v>0</v>
      </c>
      <c r="S28" s="46">
        <f t="shared" si="8"/>
        <v>0</v>
      </c>
      <c r="T28" s="46">
        <f t="shared" si="8"/>
        <v>0</v>
      </c>
      <c r="U28" s="46">
        <f t="shared" si="8"/>
        <v>0</v>
      </c>
      <c r="V28" s="46">
        <f t="shared" si="8"/>
        <v>0</v>
      </c>
      <c r="W28" s="46">
        <f t="shared" si="8"/>
        <v>0</v>
      </c>
      <c r="X28" s="46">
        <f t="shared" si="8"/>
        <v>0</v>
      </c>
      <c r="Y28" s="46">
        <f t="shared" si="8"/>
        <v>0</v>
      </c>
      <c r="Z28" s="46">
        <f t="shared" si="8"/>
        <v>0</v>
      </c>
      <c r="AA28" s="39"/>
      <c r="AB28" s="3">
        <v>13</v>
      </c>
    </row>
    <row r="29" spans="1:28" x14ac:dyDescent="0.25">
      <c r="B29" s="50" t="s">
        <v>66</v>
      </c>
      <c r="C29" s="54">
        <f t="shared" si="7"/>
        <v>0</v>
      </c>
      <c r="F29" s="42"/>
      <c r="G29" s="54">
        <f>G27</f>
        <v>0</v>
      </c>
      <c r="H29" s="54">
        <f>G29+H27</f>
        <v>0</v>
      </c>
      <c r="I29" s="54">
        <f t="shared" ref="I29:R29" si="9">H29+I27</f>
        <v>0</v>
      </c>
      <c r="J29" s="54">
        <f t="shared" si="9"/>
        <v>0</v>
      </c>
      <c r="K29" s="54">
        <f t="shared" si="9"/>
        <v>0</v>
      </c>
      <c r="L29" s="54">
        <f t="shared" si="9"/>
        <v>0</v>
      </c>
      <c r="M29" s="54">
        <f t="shared" si="9"/>
        <v>0</v>
      </c>
      <c r="N29" s="54">
        <f t="shared" si="9"/>
        <v>0</v>
      </c>
      <c r="O29" s="54">
        <f t="shared" si="9"/>
        <v>0</v>
      </c>
      <c r="P29" s="54">
        <f t="shared" si="9"/>
        <v>0</v>
      </c>
      <c r="Q29" s="54">
        <f t="shared" si="9"/>
        <v>0</v>
      </c>
      <c r="R29" s="54">
        <f t="shared" si="9"/>
        <v>0</v>
      </c>
      <c r="S29" s="54">
        <f>S27</f>
        <v>0</v>
      </c>
      <c r="T29" s="54">
        <f t="shared" ref="T29:Z29" si="10">S29+T27</f>
        <v>0</v>
      </c>
      <c r="U29" s="54">
        <f t="shared" si="10"/>
        <v>0</v>
      </c>
      <c r="V29" s="54">
        <f t="shared" si="10"/>
        <v>0</v>
      </c>
      <c r="W29" s="54">
        <f t="shared" si="10"/>
        <v>0</v>
      </c>
      <c r="X29" s="54">
        <f t="shared" si="10"/>
        <v>0</v>
      </c>
      <c r="Y29" s="54">
        <f t="shared" si="10"/>
        <v>0</v>
      </c>
      <c r="Z29" s="54">
        <f t="shared" si="10"/>
        <v>0</v>
      </c>
      <c r="AA29" s="39"/>
      <c r="AB29" s="3">
        <v>14</v>
      </c>
    </row>
    <row r="30" spans="1:28" x14ac:dyDescent="0.25">
      <c r="B30" s="50" t="s">
        <v>67</v>
      </c>
      <c r="C30" s="30">
        <f t="shared" si="7"/>
        <v>0</v>
      </c>
      <c r="F30" s="15" t="s">
        <v>7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39"/>
      <c r="AB30" s="3">
        <v>15</v>
      </c>
    </row>
    <row r="31" spans="1:28" x14ac:dyDescent="0.25">
      <c r="B31" s="49" t="s">
        <v>68</v>
      </c>
      <c r="C31" s="24">
        <f t="shared" si="7"/>
        <v>0</v>
      </c>
      <c r="D31" s="51"/>
      <c r="E31" s="51"/>
      <c r="F31" s="51"/>
      <c r="G31" s="25">
        <f>SUM(G29:G30)</f>
        <v>0</v>
      </c>
      <c r="H31" s="25">
        <f t="shared" ref="H31:Z31" si="11">SUM(H29:H30)</f>
        <v>0</v>
      </c>
      <c r="I31" s="25">
        <f t="shared" si="11"/>
        <v>0</v>
      </c>
      <c r="J31" s="25">
        <f t="shared" si="11"/>
        <v>0</v>
      </c>
      <c r="K31" s="25">
        <f t="shared" si="11"/>
        <v>0</v>
      </c>
      <c r="L31" s="25">
        <f t="shared" si="11"/>
        <v>0</v>
      </c>
      <c r="M31" s="25">
        <f t="shared" si="11"/>
        <v>0</v>
      </c>
      <c r="N31" s="25">
        <f t="shared" si="11"/>
        <v>0</v>
      </c>
      <c r="O31" s="25">
        <f t="shared" si="11"/>
        <v>0</v>
      </c>
      <c r="P31" s="25">
        <f t="shared" si="11"/>
        <v>0</v>
      </c>
      <c r="Q31" s="25">
        <f t="shared" si="11"/>
        <v>0</v>
      </c>
      <c r="R31" s="25">
        <f t="shared" si="11"/>
        <v>0</v>
      </c>
      <c r="S31" s="25">
        <f t="shared" si="11"/>
        <v>0</v>
      </c>
      <c r="T31" s="25">
        <f t="shared" si="11"/>
        <v>0</v>
      </c>
      <c r="U31" s="25">
        <f t="shared" si="11"/>
        <v>0</v>
      </c>
      <c r="V31" s="25">
        <f t="shared" si="11"/>
        <v>0</v>
      </c>
      <c r="W31" s="25">
        <f t="shared" si="11"/>
        <v>0</v>
      </c>
      <c r="X31" s="25">
        <f t="shared" si="11"/>
        <v>0</v>
      </c>
      <c r="Y31" s="25">
        <f t="shared" si="11"/>
        <v>0</v>
      </c>
      <c r="Z31" s="25">
        <f t="shared" si="11"/>
        <v>0</v>
      </c>
      <c r="AA31" s="39"/>
      <c r="AB31" s="3">
        <v>16</v>
      </c>
    </row>
    <row r="32" spans="1:28" x14ac:dyDescent="0.25">
      <c r="B32" s="35" t="s">
        <v>94</v>
      </c>
      <c r="C32" s="73"/>
      <c r="D32" s="51"/>
      <c r="E32" s="51"/>
      <c r="F32" s="51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39"/>
      <c r="AB32" s="3">
        <v>17</v>
      </c>
    </row>
    <row r="33" spans="1:28" x14ac:dyDescent="0.25">
      <c r="B33" s="1" t="s">
        <v>88</v>
      </c>
      <c r="C33" s="23">
        <f t="shared" ref="C33:C38" si="12">HLOOKUP($C$14,$G$16:$Z$60,AB33,FALSE)</f>
        <v>0</v>
      </c>
      <c r="G33" s="46">
        <f>G19+G26</f>
        <v>0</v>
      </c>
      <c r="H33" s="46">
        <f t="shared" ref="H33:Z34" si="13">H19+H26</f>
        <v>0</v>
      </c>
      <c r="I33" s="46">
        <f t="shared" si="13"/>
        <v>0</v>
      </c>
      <c r="J33" s="46">
        <f t="shared" si="13"/>
        <v>0</v>
      </c>
      <c r="K33" s="46">
        <f t="shared" si="13"/>
        <v>0</v>
      </c>
      <c r="L33" s="46">
        <f t="shared" si="13"/>
        <v>0</v>
      </c>
      <c r="M33" s="46">
        <f t="shared" si="13"/>
        <v>0</v>
      </c>
      <c r="N33" s="46">
        <f t="shared" si="13"/>
        <v>0</v>
      </c>
      <c r="O33" s="46">
        <f t="shared" si="13"/>
        <v>0</v>
      </c>
      <c r="P33" s="46">
        <f t="shared" si="13"/>
        <v>0</v>
      </c>
      <c r="Q33" s="46">
        <f t="shared" si="13"/>
        <v>0</v>
      </c>
      <c r="R33" s="46">
        <f t="shared" si="13"/>
        <v>0</v>
      </c>
      <c r="S33" s="46">
        <f t="shared" si="13"/>
        <v>0</v>
      </c>
      <c r="T33" s="46">
        <f t="shared" si="13"/>
        <v>0</v>
      </c>
      <c r="U33" s="46">
        <f t="shared" si="13"/>
        <v>0</v>
      </c>
      <c r="V33" s="46">
        <f t="shared" si="13"/>
        <v>0</v>
      </c>
      <c r="W33" s="46">
        <f t="shared" si="13"/>
        <v>0</v>
      </c>
      <c r="X33" s="46">
        <f t="shared" si="13"/>
        <v>0</v>
      </c>
      <c r="Y33" s="46">
        <f t="shared" si="13"/>
        <v>0</v>
      </c>
      <c r="Z33" s="46">
        <f t="shared" si="13"/>
        <v>0</v>
      </c>
      <c r="AA33" s="39"/>
      <c r="AB33" s="3">
        <v>18</v>
      </c>
    </row>
    <row r="34" spans="1:28" x14ac:dyDescent="0.25">
      <c r="B34" s="50" t="s">
        <v>90</v>
      </c>
      <c r="C34" s="30">
        <f t="shared" si="12"/>
        <v>0</v>
      </c>
      <c r="F34" s="4"/>
      <c r="G34" s="26">
        <f>G20+G27</f>
        <v>0</v>
      </c>
      <c r="H34" s="26">
        <f t="shared" si="13"/>
        <v>0</v>
      </c>
      <c r="I34" s="26">
        <f t="shared" si="13"/>
        <v>0</v>
      </c>
      <c r="J34" s="26">
        <f t="shared" si="13"/>
        <v>0</v>
      </c>
      <c r="K34" s="26">
        <f t="shared" si="13"/>
        <v>0</v>
      </c>
      <c r="L34" s="26">
        <f t="shared" si="13"/>
        <v>0</v>
      </c>
      <c r="M34" s="26">
        <f t="shared" si="13"/>
        <v>0</v>
      </c>
      <c r="N34" s="26">
        <f t="shared" si="13"/>
        <v>0</v>
      </c>
      <c r="O34" s="26">
        <f t="shared" si="13"/>
        <v>0</v>
      </c>
      <c r="P34" s="26">
        <f t="shared" si="13"/>
        <v>0</v>
      </c>
      <c r="Q34" s="26">
        <f t="shared" si="13"/>
        <v>0</v>
      </c>
      <c r="R34" s="26">
        <f t="shared" si="13"/>
        <v>0</v>
      </c>
      <c r="S34" s="26">
        <f t="shared" si="13"/>
        <v>0</v>
      </c>
      <c r="T34" s="26">
        <f t="shared" si="13"/>
        <v>0</v>
      </c>
      <c r="U34" s="26">
        <f t="shared" si="13"/>
        <v>0</v>
      </c>
      <c r="V34" s="26">
        <f t="shared" si="13"/>
        <v>0</v>
      </c>
      <c r="W34" s="26">
        <f t="shared" si="13"/>
        <v>0</v>
      </c>
      <c r="X34" s="26">
        <f t="shared" si="13"/>
        <v>0</v>
      </c>
      <c r="Y34" s="26">
        <f t="shared" si="13"/>
        <v>0</v>
      </c>
      <c r="Z34" s="26">
        <f t="shared" si="13"/>
        <v>0</v>
      </c>
      <c r="AA34" s="39"/>
      <c r="AB34" s="3">
        <v>19</v>
      </c>
    </row>
    <row r="35" spans="1:28" x14ac:dyDescent="0.25">
      <c r="B35" s="1" t="s">
        <v>89</v>
      </c>
      <c r="C35" s="23">
        <f t="shared" si="12"/>
        <v>0</v>
      </c>
      <c r="G35" s="46">
        <f>G21+G28</f>
        <v>0</v>
      </c>
      <c r="H35" s="46">
        <f t="shared" ref="H35:Z35" si="14">H21+H28</f>
        <v>0</v>
      </c>
      <c r="I35" s="46">
        <f t="shared" si="14"/>
        <v>0</v>
      </c>
      <c r="J35" s="46">
        <f t="shared" si="14"/>
        <v>0</v>
      </c>
      <c r="K35" s="46">
        <f t="shared" si="14"/>
        <v>0</v>
      </c>
      <c r="L35" s="46">
        <f t="shared" si="14"/>
        <v>0</v>
      </c>
      <c r="M35" s="46">
        <f t="shared" si="14"/>
        <v>0</v>
      </c>
      <c r="N35" s="46">
        <f t="shared" si="14"/>
        <v>0</v>
      </c>
      <c r="O35" s="46">
        <f t="shared" si="14"/>
        <v>0</v>
      </c>
      <c r="P35" s="46">
        <f t="shared" si="14"/>
        <v>0</v>
      </c>
      <c r="Q35" s="46">
        <f t="shared" si="14"/>
        <v>0</v>
      </c>
      <c r="R35" s="46">
        <f t="shared" si="14"/>
        <v>0</v>
      </c>
      <c r="S35" s="46">
        <f t="shared" si="14"/>
        <v>0</v>
      </c>
      <c r="T35" s="46">
        <f t="shared" si="14"/>
        <v>0</v>
      </c>
      <c r="U35" s="46">
        <f t="shared" si="14"/>
        <v>0</v>
      </c>
      <c r="V35" s="46">
        <f t="shared" si="14"/>
        <v>0</v>
      </c>
      <c r="W35" s="46">
        <f t="shared" si="14"/>
        <v>0</v>
      </c>
      <c r="X35" s="46">
        <f t="shared" si="14"/>
        <v>0</v>
      </c>
      <c r="Y35" s="46">
        <f t="shared" si="14"/>
        <v>0</v>
      </c>
      <c r="Z35" s="46">
        <f t="shared" si="14"/>
        <v>0</v>
      </c>
      <c r="AA35" s="39"/>
      <c r="AB35" s="3">
        <v>20</v>
      </c>
    </row>
    <row r="36" spans="1:28" x14ac:dyDescent="0.25">
      <c r="B36" s="50" t="s">
        <v>91</v>
      </c>
      <c r="C36" s="54">
        <f t="shared" si="12"/>
        <v>0</v>
      </c>
      <c r="F36" s="42"/>
      <c r="G36" s="54">
        <f>G22+G29</f>
        <v>0</v>
      </c>
      <c r="H36" s="54">
        <f t="shared" ref="H36:Z37" si="15">H22+H29</f>
        <v>0</v>
      </c>
      <c r="I36" s="54">
        <f t="shared" si="15"/>
        <v>0</v>
      </c>
      <c r="J36" s="54">
        <f t="shared" si="15"/>
        <v>0</v>
      </c>
      <c r="K36" s="54">
        <f t="shared" si="15"/>
        <v>0</v>
      </c>
      <c r="L36" s="54">
        <f t="shared" si="15"/>
        <v>0</v>
      </c>
      <c r="M36" s="54">
        <f t="shared" si="15"/>
        <v>0</v>
      </c>
      <c r="N36" s="54">
        <f t="shared" si="15"/>
        <v>0</v>
      </c>
      <c r="O36" s="54">
        <f t="shared" si="15"/>
        <v>0</v>
      </c>
      <c r="P36" s="54">
        <f t="shared" si="15"/>
        <v>0</v>
      </c>
      <c r="Q36" s="54">
        <f t="shared" si="15"/>
        <v>0</v>
      </c>
      <c r="R36" s="54">
        <f t="shared" si="15"/>
        <v>0</v>
      </c>
      <c r="S36" s="54">
        <f t="shared" si="15"/>
        <v>0</v>
      </c>
      <c r="T36" s="54">
        <f t="shared" si="15"/>
        <v>0</v>
      </c>
      <c r="U36" s="54">
        <f t="shared" si="15"/>
        <v>0</v>
      </c>
      <c r="V36" s="54">
        <f t="shared" si="15"/>
        <v>0</v>
      </c>
      <c r="W36" s="54">
        <f t="shared" si="15"/>
        <v>0</v>
      </c>
      <c r="X36" s="54">
        <f t="shared" si="15"/>
        <v>0</v>
      </c>
      <c r="Y36" s="54">
        <f t="shared" si="15"/>
        <v>0</v>
      </c>
      <c r="Z36" s="54">
        <f t="shared" si="15"/>
        <v>0</v>
      </c>
      <c r="AA36" s="39"/>
      <c r="AB36" s="3">
        <v>21</v>
      </c>
    </row>
    <row r="37" spans="1:28" x14ac:dyDescent="0.25">
      <c r="B37" s="50" t="s">
        <v>92</v>
      </c>
      <c r="C37" s="30">
        <f t="shared" si="12"/>
        <v>0</v>
      </c>
      <c r="F37" s="4"/>
      <c r="G37" s="26">
        <f>G23+G30</f>
        <v>0</v>
      </c>
      <c r="H37" s="26">
        <f t="shared" si="15"/>
        <v>0</v>
      </c>
      <c r="I37" s="26">
        <f t="shared" si="15"/>
        <v>0</v>
      </c>
      <c r="J37" s="26">
        <f t="shared" si="15"/>
        <v>0</v>
      </c>
      <c r="K37" s="26">
        <f t="shared" si="15"/>
        <v>0</v>
      </c>
      <c r="L37" s="26">
        <f t="shared" si="15"/>
        <v>0</v>
      </c>
      <c r="M37" s="26">
        <f t="shared" si="15"/>
        <v>0</v>
      </c>
      <c r="N37" s="26">
        <f t="shared" si="15"/>
        <v>0</v>
      </c>
      <c r="O37" s="26">
        <f t="shared" si="15"/>
        <v>0</v>
      </c>
      <c r="P37" s="26">
        <f t="shared" si="15"/>
        <v>0</v>
      </c>
      <c r="Q37" s="26">
        <f t="shared" si="15"/>
        <v>0</v>
      </c>
      <c r="R37" s="26">
        <f t="shared" si="15"/>
        <v>0</v>
      </c>
      <c r="S37" s="26">
        <f t="shared" si="15"/>
        <v>0</v>
      </c>
      <c r="T37" s="26">
        <f t="shared" si="15"/>
        <v>0</v>
      </c>
      <c r="U37" s="26">
        <f t="shared" si="15"/>
        <v>0</v>
      </c>
      <c r="V37" s="26">
        <f t="shared" si="15"/>
        <v>0</v>
      </c>
      <c r="W37" s="26">
        <f t="shared" si="15"/>
        <v>0</v>
      </c>
      <c r="X37" s="26">
        <f t="shared" si="15"/>
        <v>0</v>
      </c>
      <c r="Y37" s="26">
        <f t="shared" si="15"/>
        <v>0</v>
      </c>
      <c r="Z37" s="26">
        <f t="shared" si="15"/>
        <v>0</v>
      </c>
      <c r="AA37" s="39"/>
      <c r="AB37" s="3">
        <v>22</v>
      </c>
    </row>
    <row r="38" spans="1:28" x14ac:dyDescent="0.25">
      <c r="B38" s="49" t="s">
        <v>93</v>
      </c>
      <c r="C38" s="24">
        <f t="shared" si="12"/>
        <v>0</v>
      </c>
      <c r="D38" s="51"/>
      <c r="E38" s="51"/>
      <c r="F38" s="51"/>
      <c r="G38" s="25">
        <f>SUM(G36:G37)</f>
        <v>0</v>
      </c>
      <c r="H38" s="25">
        <f t="shared" ref="H38:Z38" si="16">SUM(H36:H37)</f>
        <v>0</v>
      </c>
      <c r="I38" s="25">
        <f t="shared" si="16"/>
        <v>0</v>
      </c>
      <c r="J38" s="25">
        <f t="shared" si="16"/>
        <v>0</v>
      </c>
      <c r="K38" s="25">
        <f t="shared" si="16"/>
        <v>0</v>
      </c>
      <c r="L38" s="25">
        <f t="shared" si="16"/>
        <v>0</v>
      </c>
      <c r="M38" s="25">
        <f t="shared" si="16"/>
        <v>0</v>
      </c>
      <c r="N38" s="25">
        <f t="shared" si="16"/>
        <v>0</v>
      </c>
      <c r="O38" s="25">
        <f t="shared" si="16"/>
        <v>0</v>
      </c>
      <c r="P38" s="25">
        <f t="shared" si="16"/>
        <v>0</v>
      </c>
      <c r="Q38" s="25">
        <f t="shared" si="16"/>
        <v>0</v>
      </c>
      <c r="R38" s="25">
        <f t="shared" si="16"/>
        <v>0</v>
      </c>
      <c r="S38" s="25">
        <f t="shared" si="16"/>
        <v>0</v>
      </c>
      <c r="T38" s="25">
        <f t="shared" si="16"/>
        <v>0</v>
      </c>
      <c r="U38" s="25">
        <f t="shared" si="16"/>
        <v>0</v>
      </c>
      <c r="V38" s="25">
        <f t="shared" si="16"/>
        <v>0</v>
      </c>
      <c r="W38" s="25">
        <f t="shared" si="16"/>
        <v>0</v>
      </c>
      <c r="X38" s="25">
        <f t="shared" si="16"/>
        <v>0</v>
      </c>
      <c r="Y38" s="25">
        <f t="shared" si="16"/>
        <v>0</v>
      </c>
      <c r="Z38" s="25">
        <f t="shared" si="16"/>
        <v>0</v>
      </c>
      <c r="AA38" s="39"/>
      <c r="AB38" s="3">
        <v>23</v>
      </c>
    </row>
    <row r="39" spans="1:28" x14ac:dyDescent="0.25">
      <c r="A39" s="86" t="s">
        <v>70</v>
      </c>
      <c r="B39" s="86"/>
      <c r="C39" s="86"/>
      <c r="F39" s="2"/>
      <c r="AA39" s="2"/>
      <c r="AB39" s="3">
        <v>24</v>
      </c>
    </row>
    <row r="40" spans="1:28" x14ac:dyDescent="0.25">
      <c r="B40" s="35" t="s">
        <v>55</v>
      </c>
      <c r="C40" s="33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20"/>
      <c r="AB40" s="3">
        <v>25</v>
      </c>
    </row>
    <row r="41" spans="1:28" x14ac:dyDescent="0.25">
      <c r="B41" s="1" t="s">
        <v>82</v>
      </c>
      <c r="C41" s="23">
        <f t="shared" ref="C41:C46" si="17">HLOOKUP($C$14,$G$16:$Z$60,AB41,FALSE)</f>
        <v>950000</v>
      </c>
      <c r="G41" s="46">
        <f>$G$8</f>
        <v>950000</v>
      </c>
      <c r="H41" s="46">
        <f>$G$8</f>
        <v>950000</v>
      </c>
      <c r="I41" s="46">
        <f>$G$8</f>
        <v>950000</v>
      </c>
      <c r="J41" s="46">
        <f>$G$8</f>
        <v>950000</v>
      </c>
      <c r="K41" s="46">
        <f>$H$8</f>
        <v>950000</v>
      </c>
      <c r="L41" s="46">
        <f>$H$8</f>
        <v>950000</v>
      </c>
      <c r="M41" s="46">
        <f>$H$8</f>
        <v>950000</v>
      </c>
      <c r="N41" s="46">
        <f>$H$8</f>
        <v>950000</v>
      </c>
      <c r="O41" s="46">
        <f>$I$8</f>
        <v>0</v>
      </c>
      <c r="P41" s="46">
        <f>$I$8</f>
        <v>0</v>
      </c>
      <c r="Q41" s="46">
        <f>$I$8</f>
        <v>0</v>
      </c>
      <c r="R41" s="46">
        <f>$I$8</f>
        <v>0</v>
      </c>
      <c r="S41" s="46">
        <f>$J$8</f>
        <v>0</v>
      </c>
      <c r="T41" s="46">
        <f>$J$8</f>
        <v>0</v>
      </c>
      <c r="U41" s="46">
        <f>$J$8</f>
        <v>0</v>
      </c>
      <c r="V41" s="46">
        <f>$J$8</f>
        <v>0</v>
      </c>
      <c r="W41" s="46">
        <f>$K$8</f>
        <v>0</v>
      </c>
      <c r="X41" s="46">
        <f>$K$8</f>
        <v>0</v>
      </c>
      <c r="Y41" s="46">
        <f>$K$8</f>
        <v>0</v>
      </c>
      <c r="Z41" s="46">
        <f>$K$8</f>
        <v>0</v>
      </c>
      <c r="AA41" s="39"/>
      <c r="AB41" s="3">
        <v>26</v>
      </c>
    </row>
    <row r="42" spans="1:28" x14ac:dyDescent="0.25">
      <c r="B42" s="47" t="s">
        <v>58</v>
      </c>
      <c r="C42" s="30">
        <f t="shared" si="17"/>
        <v>96638.720000000001</v>
      </c>
      <c r="F42" s="66" t="s">
        <v>5</v>
      </c>
      <c r="G42" s="70">
        <v>93526.76999999999</v>
      </c>
      <c r="H42" s="70">
        <v>90626.04</v>
      </c>
      <c r="I42" s="70">
        <v>147205.91</v>
      </c>
      <c r="J42" s="70">
        <v>390768.83999999997</v>
      </c>
      <c r="K42" s="70">
        <v>96638.720000000001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46">
        <f>SUM(G42:Z42)</f>
        <v>818766.27999999991</v>
      </c>
      <c r="AB42" s="3">
        <v>27</v>
      </c>
    </row>
    <row r="43" spans="1:28" x14ac:dyDescent="0.25">
      <c r="B43" s="1" t="s">
        <v>83</v>
      </c>
      <c r="C43" s="23">
        <f t="shared" si="17"/>
        <v>1187500</v>
      </c>
      <c r="G43" s="46">
        <f>G41*(1/4)</f>
        <v>237500</v>
      </c>
      <c r="H43" s="46">
        <f>G43+(H41*(1/4))</f>
        <v>475000</v>
      </c>
      <c r="I43" s="46">
        <f t="shared" ref="I43:Z43" si="18">H43+(I41*(1/4))</f>
        <v>712500</v>
      </c>
      <c r="J43" s="46">
        <f t="shared" si="18"/>
        <v>950000</v>
      </c>
      <c r="K43" s="46">
        <f t="shared" si="18"/>
        <v>1187500</v>
      </c>
      <c r="L43" s="46">
        <f t="shared" si="18"/>
        <v>1425000</v>
      </c>
      <c r="M43" s="46">
        <f t="shared" si="18"/>
        <v>1662500</v>
      </c>
      <c r="N43" s="46">
        <f t="shared" si="18"/>
        <v>1900000</v>
      </c>
      <c r="O43" s="46">
        <f t="shared" si="18"/>
        <v>1900000</v>
      </c>
      <c r="P43" s="46">
        <f t="shared" si="18"/>
        <v>1900000</v>
      </c>
      <c r="Q43" s="46">
        <f t="shared" si="18"/>
        <v>1900000</v>
      </c>
      <c r="R43" s="46">
        <f t="shared" si="18"/>
        <v>1900000</v>
      </c>
      <c r="S43" s="46">
        <f t="shared" si="18"/>
        <v>1900000</v>
      </c>
      <c r="T43" s="46">
        <f t="shared" si="18"/>
        <v>1900000</v>
      </c>
      <c r="U43" s="46">
        <f t="shared" si="18"/>
        <v>1900000</v>
      </c>
      <c r="V43" s="46">
        <f t="shared" si="18"/>
        <v>1900000</v>
      </c>
      <c r="W43" s="46">
        <f t="shared" si="18"/>
        <v>1900000</v>
      </c>
      <c r="X43" s="46">
        <f t="shared" si="18"/>
        <v>1900000</v>
      </c>
      <c r="Y43" s="46">
        <f t="shared" si="18"/>
        <v>1900000</v>
      </c>
      <c r="Z43" s="46">
        <f t="shared" si="18"/>
        <v>1900000</v>
      </c>
      <c r="AA43" s="39"/>
      <c r="AB43" s="3">
        <v>28</v>
      </c>
    </row>
    <row r="44" spans="1:28" x14ac:dyDescent="0.25">
      <c r="B44" s="47" t="s">
        <v>59</v>
      </c>
      <c r="C44" s="54">
        <f t="shared" si="17"/>
        <v>818766.27999999991</v>
      </c>
      <c r="F44" s="42"/>
      <c r="G44" s="54">
        <f>G42</f>
        <v>93526.76999999999</v>
      </c>
      <c r="H44" s="54">
        <f t="shared" ref="H44:R44" si="19">G44+H42</f>
        <v>184152.81</v>
      </c>
      <c r="I44" s="54">
        <f t="shared" si="19"/>
        <v>331358.71999999997</v>
      </c>
      <c r="J44" s="54">
        <f t="shared" si="19"/>
        <v>722127.55999999994</v>
      </c>
      <c r="K44" s="54">
        <f t="shared" si="19"/>
        <v>818766.27999999991</v>
      </c>
      <c r="L44" s="54">
        <f t="shared" si="19"/>
        <v>818766.27999999991</v>
      </c>
      <c r="M44" s="54">
        <f t="shared" si="19"/>
        <v>818766.27999999991</v>
      </c>
      <c r="N44" s="54">
        <f t="shared" si="19"/>
        <v>818766.27999999991</v>
      </c>
      <c r="O44" s="54">
        <f t="shared" si="19"/>
        <v>818766.27999999991</v>
      </c>
      <c r="P44" s="54">
        <f t="shared" si="19"/>
        <v>818766.27999999991</v>
      </c>
      <c r="Q44" s="54">
        <f t="shared" si="19"/>
        <v>818766.27999999991</v>
      </c>
      <c r="R44" s="54">
        <f t="shared" si="19"/>
        <v>818766.27999999991</v>
      </c>
      <c r="S44" s="54">
        <f>S42</f>
        <v>0</v>
      </c>
      <c r="T44" s="54">
        <f t="shared" ref="T44:Z44" si="20">S44+T42</f>
        <v>0</v>
      </c>
      <c r="U44" s="54">
        <f t="shared" si="20"/>
        <v>0</v>
      </c>
      <c r="V44" s="54">
        <f t="shared" si="20"/>
        <v>0</v>
      </c>
      <c r="W44" s="54">
        <f t="shared" si="20"/>
        <v>0</v>
      </c>
      <c r="X44" s="54">
        <f t="shared" si="20"/>
        <v>0</v>
      </c>
      <c r="Y44" s="54">
        <f t="shared" si="20"/>
        <v>0</v>
      </c>
      <c r="Z44" s="54">
        <f t="shared" si="20"/>
        <v>0</v>
      </c>
      <c r="AA44" s="39"/>
      <c r="AB44" s="3">
        <v>29</v>
      </c>
    </row>
    <row r="45" spans="1:28" x14ac:dyDescent="0.25">
      <c r="B45" s="50" t="s">
        <v>60</v>
      </c>
      <c r="C45" s="30">
        <f t="shared" si="17"/>
        <v>0</v>
      </c>
      <c r="F45" s="15" t="s">
        <v>7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39"/>
      <c r="AB45" s="3">
        <v>30</v>
      </c>
    </row>
    <row r="46" spans="1:28" x14ac:dyDescent="0.25">
      <c r="B46" s="49" t="s">
        <v>61</v>
      </c>
      <c r="C46" s="24">
        <f t="shared" si="17"/>
        <v>818766.27999999991</v>
      </c>
      <c r="D46" s="51"/>
      <c r="E46" s="51"/>
      <c r="F46" s="51"/>
      <c r="G46" s="25">
        <f>G44+G45</f>
        <v>93526.76999999999</v>
      </c>
      <c r="H46" s="25">
        <f t="shared" ref="H46" si="21">H44+H45</f>
        <v>184152.81</v>
      </c>
      <c r="I46" s="25">
        <f t="shared" ref="I46" si="22">I44+I45</f>
        <v>331358.71999999997</v>
      </c>
      <c r="J46" s="25">
        <f t="shared" ref="J46" si="23">J44+J45</f>
        <v>722127.55999999994</v>
      </c>
      <c r="K46" s="25">
        <f t="shared" ref="K46" si="24">K44+K45</f>
        <v>818766.27999999991</v>
      </c>
      <c r="L46" s="25">
        <f t="shared" ref="L46" si="25">L44+L45</f>
        <v>818766.27999999991</v>
      </c>
      <c r="M46" s="25">
        <f t="shared" ref="M46" si="26">M44+M45</f>
        <v>818766.27999999991</v>
      </c>
      <c r="N46" s="25">
        <f t="shared" ref="N46" si="27">N44+N45</f>
        <v>818766.27999999991</v>
      </c>
      <c r="O46" s="25">
        <f t="shared" ref="O46" si="28">O44+O45</f>
        <v>818766.27999999991</v>
      </c>
      <c r="P46" s="25">
        <f t="shared" ref="P46" si="29">P44+P45</f>
        <v>818766.27999999991</v>
      </c>
      <c r="Q46" s="25">
        <f t="shared" ref="Q46" si="30">Q44+Q45</f>
        <v>818766.27999999991</v>
      </c>
      <c r="R46" s="25">
        <f t="shared" ref="R46" si="31">R44+R45</f>
        <v>818766.27999999991</v>
      </c>
      <c r="S46" s="25">
        <f t="shared" ref="S46" si="32">S44+S45</f>
        <v>0</v>
      </c>
      <c r="T46" s="25">
        <f t="shared" ref="T46" si="33">T44+T45</f>
        <v>0</v>
      </c>
      <c r="U46" s="25">
        <f t="shared" ref="U46" si="34">U44+U45</f>
        <v>0</v>
      </c>
      <c r="V46" s="25">
        <f t="shared" ref="V46" si="35">V44+V45</f>
        <v>0</v>
      </c>
      <c r="W46" s="25">
        <f t="shared" ref="W46" si="36">W44+W45</f>
        <v>0</v>
      </c>
      <c r="X46" s="25">
        <f t="shared" ref="X46" si="37">X44+X45</f>
        <v>0</v>
      </c>
      <c r="Y46" s="25">
        <f t="shared" ref="Y46" si="38">Y44+Y45</f>
        <v>0</v>
      </c>
      <c r="Z46" s="25">
        <f t="shared" ref="Z46" si="39">Z44+Z45</f>
        <v>0</v>
      </c>
      <c r="AA46" s="39"/>
      <c r="AB46" s="3">
        <v>31</v>
      </c>
    </row>
    <row r="47" spans="1:28" x14ac:dyDescent="0.25">
      <c r="B47" s="35" t="s">
        <v>87</v>
      </c>
      <c r="C47" s="73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39"/>
      <c r="AB47" s="3">
        <v>32</v>
      </c>
    </row>
    <row r="48" spans="1:28" x14ac:dyDescent="0.25">
      <c r="B48" s="1" t="s">
        <v>85</v>
      </c>
      <c r="C48" s="23">
        <f t="shared" ref="C48:C53" si="40">HLOOKUP($C$14,$G$16:$Z$60,AB48,FALSE)</f>
        <v>300000</v>
      </c>
      <c r="G48" s="46">
        <f>$G$9</f>
        <v>300000</v>
      </c>
      <c r="H48" s="46">
        <f>$G$9</f>
        <v>300000</v>
      </c>
      <c r="I48" s="46">
        <f>$G$9</f>
        <v>300000</v>
      </c>
      <c r="J48" s="46">
        <f>$G$9</f>
        <v>300000</v>
      </c>
      <c r="K48" s="46">
        <f>$H$9</f>
        <v>300000</v>
      </c>
      <c r="L48" s="46">
        <f>$H$9</f>
        <v>300000</v>
      </c>
      <c r="M48" s="46">
        <f>$H$9</f>
        <v>300000</v>
      </c>
      <c r="N48" s="46">
        <f>$H$9</f>
        <v>300000</v>
      </c>
      <c r="O48" s="46">
        <f>$I$9</f>
        <v>0</v>
      </c>
      <c r="P48" s="46">
        <f>$I$9</f>
        <v>0</v>
      </c>
      <c r="Q48" s="46">
        <f>$I$9</f>
        <v>0</v>
      </c>
      <c r="R48" s="46">
        <f>$I$9</f>
        <v>0</v>
      </c>
      <c r="S48" s="46">
        <f>$J$9</f>
        <v>0</v>
      </c>
      <c r="T48" s="46">
        <f>$J$9</f>
        <v>0</v>
      </c>
      <c r="U48" s="46">
        <f>$J$9</f>
        <v>0</v>
      </c>
      <c r="V48" s="46">
        <f>$J$9</f>
        <v>0</v>
      </c>
      <c r="W48" s="46">
        <f>$K$9</f>
        <v>0</v>
      </c>
      <c r="X48" s="46">
        <f>$K$9</f>
        <v>0</v>
      </c>
      <c r="Y48" s="46">
        <f>$K$9</f>
        <v>0</v>
      </c>
      <c r="Z48" s="46">
        <f>$K$9</f>
        <v>0</v>
      </c>
      <c r="AA48" s="39"/>
      <c r="AB48" s="3">
        <v>33</v>
      </c>
    </row>
    <row r="49" spans="2:28" x14ac:dyDescent="0.25">
      <c r="B49" s="50" t="s">
        <v>65</v>
      </c>
      <c r="C49" s="30">
        <f t="shared" si="40"/>
        <v>18231</v>
      </c>
      <c r="F49" s="66" t="s">
        <v>5</v>
      </c>
      <c r="G49" s="70">
        <v>2152.5</v>
      </c>
      <c r="H49" s="70">
        <v>14661</v>
      </c>
      <c r="I49" s="70">
        <v>21560.82</v>
      </c>
      <c r="J49" s="70">
        <v>12280.5</v>
      </c>
      <c r="K49" s="70">
        <v>18231</v>
      </c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46">
        <f>SUM(G49:Z49)</f>
        <v>68885.820000000007</v>
      </c>
      <c r="AB49" s="3">
        <v>34</v>
      </c>
    </row>
    <row r="50" spans="2:28" x14ac:dyDescent="0.25">
      <c r="B50" s="1" t="s">
        <v>86</v>
      </c>
      <c r="C50" s="23">
        <f t="shared" si="40"/>
        <v>375000</v>
      </c>
      <c r="G50" s="46">
        <f>G48*(1/4)</f>
        <v>75000</v>
      </c>
      <c r="H50" s="46">
        <f>G50+(H48*(1/4))</f>
        <v>150000</v>
      </c>
      <c r="I50" s="46">
        <f t="shared" ref="I50:Z50" si="41">H50+(I48*(1/4))</f>
        <v>225000</v>
      </c>
      <c r="J50" s="46">
        <f t="shared" si="41"/>
        <v>300000</v>
      </c>
      <c r="K50" s="46">
        <f t="shared" si="41"/>
        <v>375000</v>
      </c>
      <c r="L50" s="46">
        <f t="shared" si="41"/>
        <v>450000</v>
      </c>
      <c r="M50" s="46">
        <f t="shared" si="41"/>
        <v>525000</v>
      </c>
      <c r="N50" s="46">
        <f t="shared" si="41"/>
        <v>600000</v>
      </c>
      <c r="O50" s="46">
        <f t="shared" si="41"/>
        <v>600000</v>
      </c>
      <c r="P50" s="46">
        <f t="shared" si="41"/>
        <v>600000</v>
      </c>
      <c r="Q50" s="46">
        <f t="shared" si="41"/>
        <v>600000</v>
      </c>
      <c r="R50" s="46">
        <f t="shared" si="41"/>
        <v>600000</v>
      </c>
      <c r="S50" s="46">
        <f t="shared" si="41"/>
        <v>600000</v>
      </c>
      <c r="T50" s="46">
        <f t="shared" si="41"/>
        <v>600000</v>
      </c>
      <c r="U50" s="46">
        <f t="shared" si="41"/>
        <v>600000</v>
      </c>
      <c r="V50" s="46">
        <f t="shared" si="41"/>
        <v>600000</v>
      </c>
      <c r="W50" s="46">
        <f t="shared" si="41"/>
        <v>600000</v>
      </c>
      <c r="X50" s="46">
        <f t="shared" si="41"/>
        <v>600000</v>
      </c>
      <c r="Y50" s="46">
        <f t="shared" si="41"/>
        <v>600000</v>
      </c>
      <c r="Z50" s="46">
        <f t="shared" si="41"/>
        <v>600000</v>
      </c>
      <c r="AA50" s="39"/>
      <c r="AB50" s="3">
        <v>35</v>
      </c>
    </row>
    <row r="51" spans="2:28" x14ac:dyDescent="0.25">
      <c r="B51" s="50" t="s">
        <v>66</v>
      </c>
      <c r="C51" s="54">
        <f t="shared" si="40"/>
        <v>68885.820000000007</v>
      </c>
      <c r="F51" s="42"/>
      <c r="G51" s="54">
        <f>G49</f>
        <v>2152.5</v>
      </c>
      <c r="H51" s="54">
        <f>G51+H49</f>
        <v>16813.5</v>
      </c>
      <c r="I51" s="54">
        <f t="shared" ref="I51:R51" si="42">H51+I49</f>
        <v>38374.32</v>
      </c>
      <c r="J51" s="54">
        <f t="shared" si="42"/>
        <v>50654.82</v>
      </c>
      <c r="K51" s="54">
        <f t="shared" si="42"/>
        <v>68885.820000000007</v>
      </c>
      <c r="L51" s="54">
        <f t="shared" si="42"/>
        <v>68885.820000000007</v>
      </c>
      <c r="M51" s="54">
        <f t="shared" si="42"/>
        <v>68885.820000000007</v>
      </c>
      <c r="N51" s="54">
        <f t="shared" si="42"/>
        <v>68885.820000000007</v>
      </c>
      <c r="O51" s="54">
        <f t="shared" si="42"/>
        <v>68885.820000000007</v>
      </c>
      <c r="P51" s="54">
        <f t="shared" si="42"/>
        <v>68885.820000000007</v>
      </c>
      <c r="Q51" s="54">
        <f t="shared" si="42"/>
        <v>68885.820000000007</v>
      </c>
      <c r="R51" s="54">
        <f t="shared" si="42"/>
        <v>68885.820000000007</v>
      </c>
      <c r="S51" s="54">
        <f>S49</f>
        <v>0</v>
      </c>
      <c r="T51" s="54">
        <f t="shared" ref="T51:Z51" si="43">S51+T49</f>
        <v>0</v>
      </c>
      <c r="U51" s="54">
        <f t="shared" si="43"/>
        <v>0</v>
      </c>
      <c r="V51" s="54">
        <f t="shared" si="43"/>
        <v>0</v>
      </c>
      <c r="W51" s="54">
        <f t="shared" si="43"/>
        <v>0</v>
      </c>
      <c r="X51" s="54">
        <f t="shared" si="43"/>
        <v>0</v>
      </c>
      <c r="Y51" s="54">
        <f t="shared" si="43"/>
        <v>0</v>
      </c>
      <c r="Z51" s="54">
        <f t="shared" si="43"/>
        <v>0</v>
      </c>
      <c r="AA51" s="39"/>
      <c r="AB51" s="3">
        <v>36</v>
      </c>
    </row>
    <row r="52" spans="2:28" x14ac:dyDescent="0.25">
      <c r="B52" s="50" t="s">
        <v>67</v>
      </c>
      <c r="C52" s="30">
        <f t="shared" si="40"/>
        <v>0</v>
      </c>
      <c r="F52" s="15" t="s">
        <v>7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39"/>
      <c r="AB52" s="3">
        <v>37</v>
      </c>
    </row>
    <row r="53" spans="2:28" x14ac:dyDescent="0.25">
      <c r="B53" s="49" t="s">
        <v>68</v>
      </c>
      <c r="C53" s="24">
        <f t="shared" si="40"/>
        <v>68885.820000000007</v>
      </c>
      <c r="D53" s="51"/>
      <c r="E53" s="51"/>
      <c r="F53" s="51"/>
      <c r="G53" s="25">
        <f>SUM(G51:G52)</f>
        <v>2152.5</v>
      </c>
      <c r="H53" s="25">
        <f t="shared" ref="H53" si="44">SUM(H51:H52)</f>
        <v>16813.5</v>
      </c>
      <c r="I53" s="25">
        <f t="shared" ref="I53" si="45">SUM(I51:I52)</f>
        <v>38374.32</v>
      </c>
      <c r="J53" s="25">
        <f t="shared" ref="J53" si="46">SUM(J51:J52)</f>
        <v>50654.82</v>
      </c>
      <c r="K53" s="25">
        <f t="shared" ref="K53" si="47">SUM(K51:K52)</f>
        <v>68885.820000000007</v>
      </c>
      <c r="L53" s="25">
        <f t="shared" ref="L53" si="48">SUM(L51:L52)</f>
        <v>68885.820000000007</v>
      </c>
      <c r="M53" s="25">
        <f t="shared" ref="M53" si="49">SUM(M51:M52)</f>
        <v>68885.820000000007</v>
      </c>
      <c r="N53" s="25">
        <f t="shared" ref="N53" si="50">SUM(N51:N52)</f>
        <v>68885.820000000007</v>
      </c>
      <c r="O53" s="25">
        <f t="shared" ref="O53" si="51">SUM(O51:O52)</f>
        <v>68885.820000000007</v>
      </c>
      <c r="P53" s="25">
        <f t="shared" ref="P53" si="52">SUM(P51:P52)</f>
        <v>68885.820000000007</v>
      </c>
      <c r="Q53" s="25">
        <f t="shared" ref="Q53" si="53">SUM(Q51:Q52)</f>
        <v>68885.820000000007</v>
      </c>
      <c r="R53" s="25">
        <f t="shared" ref="R53" si="54">SUM(R51:R52)</f>
        <v>68885.820000000007</v>
      </c>
      <c r="S53" s="25">
        <f t="shared" ref="S53" si="55">SUM(S51:S52)</f>
        <v>0</v>
      </c>
      <c r="T53" s="25">
        <f t="shared" ref="T53" si="56">SUM(T51:T52)</f>
        <v>0</v>
      </c>
      <c r="U53" s="25">
        <f t="shared" ref="U53" si="57">SUM(U51:U52)</f>
        <v>0</v>
      </c>
      <c r="V53" s="25">
        <f t="shared" ref="V53" si="58">SUM(V51:V52)</f>
        <v>0</v>
      </c>
      <c r="W53" s="25">
        <f t="shared" ref="W53" si="59">SUM(W51:W52)</f>
        <v>0</v>
      </c>
      <c r="X53" s="25">
        <f t="shared" ref="X53" si="60">SUM(X51:X52)</f>
        <v>0</v>
      </c>
      <c r="Y53" s="25">
        <f t="shared" ref="Y53" si="61">SUM(Y51:Y52)</f>
        <v>0</v>
      </c>
      <c r="Z53" s="25">
        <f t="shared" ref="Z53" si="62">SUM(Z51:Z52)</f>
        <v>0</v>
      </c>
      <c r="AA53" s="39"/>
      <c r="AB53" s="3">
        <v>38</v>
      </c>
    </row>
    <row r="54" spans="2:28" x14ac:dyDescent="0.25">
      <c r="B54" s="35" t="s">
        <v>94</v>
      </c>
      <c r="C54" s="73"/>
      <c r="D54" s="51"/>
      <c r="E54" s="51"/>
      <c r="F54" s="51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39"/>
      <c r="AB54" s="3">
        <v>39</v>
      </c>
    </row>
    <row r="55" spans="2:28" x14ac:dyDescent="0.25">
      <c r="B55" s="1" t="s">
        <v>88</v>
      </c>
      <c r="C55" s="23">
        <f t="shared" ref="C55:C60" si="63">HLOOKUP($C$14,$G$16:$Z$60,AB55,FALSE)</f>
        <v>1250000</v>
      </c>
      <c r="G55" s="46">
        <f>G41+G48</f>
        <v>1250000</v>
      </c>
      <c r="H55" s="46">
        <f t="shared" ref="H55:Z55" si="64">H41+H48</f>
        <v>1250000</v>
      </c>
      <c r="I55" s="46">
        <f t="shared" si="64"/>
        <v>1250000</v>
      </c>
      <c r="J55" s="46">
        <f t="shared" si="64"/>
        <v>1250000</v>
      </c>
      <c r="K55" s="46">
        <f t="shared" si="64"/>
        <v>1250000</v>
      </c>
      <c r="L55" s="46">
        <f t="shared" si="64"/>
        <v>1250000</v>
      </c>
      <c r="M55" s="46">
        <f t="shared" si="64"/>
        <v>1250000</v>
      </c>
      <c r="N55" s="46">
        <f t="shared" si="64"/>
        <v>1250000</v>
      </c>
      <c r="O55" s="46">
        <f t="shared" si="64"/>
        <v>0</v>
      </c>
      <c r="P55" s="46">
        <f t="shared" si="64"/>
        <v>0</v>
      </c>
      <c r="Q55" s="46">
        <f t="shared" si="64"/>
        <v>0</v>
      </c>
      <c r="R55" s="46">
        <f t="shared" si="64"/>
        <v>0</v>
      </c>
      <c r="S55" s="46">
        <f t="shared" si="64"/>
        <v>0</v>
      </c>
      <c r="T55" s="46">
        <f t="shared" si="64"/>
        <v>0</v>
      </c>
      <c r="U55" s="46">
        <f t="shared" si="64"/>
        <v>0</v>
      </c>
      <c r="V55" s="46">
        <f t="shared" si="64"/>
        <v>0</v>
      </c>
      <c r="W55" s="46">
        <f t="shared" si="64"/>
        <v>0</v>
      </c>
      <c r="X55" s="46">
        <f t="shared" si="64"/>
        <v>0</v>
      </c>
      <c r="Y55" s="46">
        <f t="shared" si="64"/>
        <v>0</v>
      </c>
      <c r="Z55" s="46">
        <f t="shared" si="64"/>
        <v>0</v>
      </c>
      <c r="AA55" s="39"/>
      <c r="AB55" s="3">
        <v>40</v>
      </c>
    </row>
    <row r="56" spans="2:28" x14ac:dyDescent="0.25">
      <c r="B56" s="50" t="s">
        <v>90</v>
      </c>
      <c r="C56" s="30">
        <f t="shared" si="63"/>
        <v>114869.72</v>
      </c>
      <c r="F56" s="4"/>
      <c r="G56" s="26">
        <f>G42+G49</f>
        <v>95679.26999999999</v>
      </c>
      <c r="H56" s="26">
        <f t="shared" ref="H56:Z56" si="65">H42+H49</f>
        <v>105287.03999999999</v>
      </c>
      <c r="I56" s="26">
        <f t="shared" si="65"/>
        <v>168766.73</v>
      </c>
      <c r="J56" s="26">
        <f t="shared" si="65"/>
        <v>403049.33999999997</v>
      </c>
      <c r="K56" s="26">
        <f t="shared" si="65"/>
        <v>114869.72</v>
      </c>
      <c r="L56" s="26">
        <f t="shared" si="65"/>
        <v>0</v>
      </c>
      <c r="M56" s="26">
        <f t="shared" si="65"/>
        <v>0</v>
      </c>
      <c r="N56" s="26">
        <f t="shared" si="65"/>
        <v>0</v>
      </c>
      <c r="O56" s="26">
        <f t="shared" si="65"/>
        <v>0</v>
      </c>
      <c r="P56" s="26">
        <f t="shared" si="65"/>
        <v>0</v>
      </c>
      <c r="Q56" s="26">
        <f t="shared" si="65"/>
        <v>0</v>
      </c>
      <c r="R56" s="26">
        <f t="shared" si="65"/>
        <v>0</v>
      </c>
      <c r="S56" s="26">
        <f t="shared" si="65"/>
        <v>0</v>
      </c>
      <c r="T56" s="26">
        <f t="shared" si="65"/>
        <v>0</v>
      </c>
      <c r="U56" s="26">
        <f t="shared" si="65"/>
        <v>0</v>
      </c>
      <c r="V56" s="26">
        <f t="shared" si="65"/>
        <v>0</v>
      </c>
      <c r="W56" s="26">
        <f t="shared" si="65"/>
        <v>0</v>
      </c>
      <c r="X56" s="26">
        <f t="shared" si="65"/>
        <v>0</v>
      </c>
      <c r="Y56" s="26">
        <f t="shared" si="65"/>
        <v>0</v>
      </c>
      <c r="Z56" s="26">
        <f t="shared" si="65"/>
        <v>0</v>
      </c>
      <c r="AA56" s="39"/>
      <c r="AB56" s="3">
        <v>41</v>
      </c>
    </row>
    <row r="57" spans="2:28" x14ac:dyDescent="0.25">
      <c r="B57" s="1" t="s">
        <v>89</v>
      </c>
      <c r="C57" s="23">
        <f t="shared" si="63"/>
        <v>1562500</v>
      </c>
      <c r="G57" s="46">
        <f>G43+G50</f>
        <v>312500</v>
      </c>
      <c r="H57" s="46">
        <f t="shared" ref="H57:Z57" si="66">H43+H50</f>
        <v>625000</v>
      </c>
      <c r="I57" s="46">
        <f t="shared" si="66"/>
        <v>937500</v>
      </c>
      <c r="J57" s="46">
        <f t="shared" si="66"/>
        <v>1250000</v>
      </c>
      <c r="K57" s="46">
        <f t="shared" si="66"/>
        <v>1562500</v>
      </c>
      <c r="L57" s="46">
        <f t="shared" si="66"/>
        <v>1875000</v>
      </c>
      <c r="M57" s="46">
        <f t="shared" si="66"/>
        <v>2187500</v>
      </c>
      <c r="N57" s="46">
        <f t="shared" si="66"/>
        <v>2500000</v>
      </c>
      <c r="O57" s="46">
        <f t="shared" si="66"/>
        <v>2500000</v>
      </c>
      <c r="P57" s="46">
        <f t="shared" si="66"/>
        <v>2500000</v>
      </c>
      <c r="Q57" s="46">
        <f t="shared" si="66"/>
        <v>2500000</v>
      </c>
      <c r="R57" s="46">
        <f t="shared" si="66"/>
        <v>2500000</v>
      </c>
      <c r="S57" s="46">
        <f t="shared" si="66"/>
        <v>2500000</v>
      </c>
      <c r="T57" s="46">
        <f t="shared" si="66"/>
        <v>2500000</v>
      </c>
      <c r="U57" s="46">
        <f t="shared" si="66"/>
        <v>2500000</v>
      </c>
      <c r="V57" s="46">
        <f t="shared" si="66"/>
        <v>2500000</v>
      </c>
      <c r="W57" s="46">
        <f t="shared" si="66"/>
        <v>2500000</v>
      </c>
      <c r="X57" s="46">
        <f t="shared" si="66"/>
        <v>2500000</v>
      </c>
      <c r="Y57" s="46">
        <f t="shared" si="66"/>
        <v>2500000</v>
      </c>
      <c r="Z57" s="46">
        <f t="shared" si="66"/>
        <v>2500000</v>
      </c>
      <c r="AA57" s="39"/>
      <c r="AB57" s="3">
        <v>42</v>
      </c>
    </row>
    <row r="58" spans="2:28" x14ac:dyDescent="0.25">
      <c r="B58" s="50" t="s">
        <v>91</v>
      </c>
      <c r="C58" s="54">
        <f t="shared" si="63"/>
        <v>887652.09999999986</v>
      </c>
      <c r="F58" s="42"/>
      <c r="G58" s="54">
        <f>G44+G51</f>
        <v>95679.26999999999</v>
      </c>
      <c r="H58" s="54">
        <f t="shared" ref="H58:Z58" si="67">H44+H51</f>
        <v>200966.31</v>
      </c>
      <c r="I58" s="54">
        <f t="shared" si="67"/>
        <v>369733.04</v>
      </c>
      <c r="J58" s="54">
        <f t="shared" si="67"/>
        <v>772782.37999999989</v>
      </c>
      <c r="K58" s="54">
        <f t="shared" si="67"/>
        <v>887652.09999999986</v>
      </c>
      <c r="L58" s="54">
        <f t="shared" si="67"/>
        <v>887652.09999999986</v>
      </c>
      <c r="M58" s="54">
        <f t="shared" si="67"/>
        <v>887652.09999999986</v>
      </c>
      <c r="N58" s="54">
        <f t="shared" si="67"/>
        <v>887652.09999999986</v>
      </c>
      <c r="O58" s="54">
        <f t="shared" si="67"/>
        <v>887652.09999999986</v>
      </c>
      <c r="P58" s="54">
        <f t="shared" si="67"/>
        <v>887652.09999999986</v>
      </c>
      <c r="Q58" s="54">
        <f t="shared" si="67"/>
        <v>887652.09999999986</v>
      </c>
      <c r="R58" s="54">
        <f t="shared" si="67"/>
        <v>887652.09999999986</v>
      </c>
      <c r="S58" s="54">
        <f t="shared" si="67"/>
        <v>0</v>
      </c>
      <c r="T58" s="54">
        <f t="shared" si="67"/>
        <v>0</v>
      </c>
      <c r="U58" s="54">
        <f t="shared" si="67"/>
        <v>0</v>
      </c>
      <c r="V58" s="54">
        <f t="shared" si="67"/>
        <v>0</v>
      </c>
      <c r="W58" s="54">
        <f t="shared" si="67"/>
        <v>0</v>
      </c>
      <c r="X58" s="54">
        <f t="shared" si="67"/>
        <v>0</v>
      </c>
      <c r="Y58" s="54">
        <f t="shared" si="67"/>
        <v>0</v>
      </c>
      <c r="Z58" s="54">
        <f t="shared" si="67"/>
        <v>0</v>
      </c>
      <c r="AA58" s="39"/>
      <c r="AB58" s="3">
        <v>43</v>
      </c>
    </row>
    <row r="59" spans="2:28" x14ac:dyDescent="0.25">
      <c r="B59" s="50" t="s">
        <v>92</v>
      </c>
      <c r="C59" s="30">
        <f t="shared" si="63"/>
        <v>0</v>
      </c>
      <c r="F59" s="4"/>
      <c r="G59" s="26">
        <f>G45+G52</f>
        <v>0</v>
      </c>
      <c r="H59" s="26">
        <f t="shared" ref="H59:Z59" si="68">H45+H52</f>
        <v>0</v>
      </c>
      <c r="I59" s="26">
        <f t="shared" si="68"/>
        <v>0</v>
      </c>
      <c r="J59" s="26">
        <f t="shared" si="68"/>
        <v>0</v>
      </c>
      <c r="K59" s="26">
        <f t="shared" si="68"/>
        <v>0</v>
      </c>
      <c r="L59" s="26">
        <f t="shared" si="68"/>
        <v>0</v>
      </c>
      <c r="M59" s="26">
        <f t="shared" si="68"/>
        <v>0</v>
      </c>
      <c r="N59" s="26">
        <f t="shared" si="68"/>
        <v>0</v>
      </c>
      <c r="O59" s="26">
        <f t="shared" si="68"/>
        <v>0</v>
      </c>
      <c r="P59" s="26">
        <f t="shared" si="68"/>
        <v>0</v>
      </c>
      <c r="Q59" s="26">
        <f t="shared" si="68"/>
        <v>0</v>
      </c>
      <c r="R59" s="26">
        <f t="shared" si="68"/>
        <v>0</v>
      </c>
      <c r="S59" s="26">
        <f t="shared" si="68"/>
        <v>0</v>
      </c>
      <c r="T59" s="26">
        <f t="shared" si="68"/>
        <v>0</v>
      </c>
      <c r="U59" s="26">
        <f t="shared" si="68"/>
        <v>0</v>
      </c>
      <c r="V59" s="26">
        <f t="shared" si="68"/>
        <v>0</v>
      </c>
      <c r="W59" s="26">
        <f t="shared" si="68"/>
        <v>0</v>
      </c>
      <c r="X59" s="26">
        <f t="shared" si="68"/>
        <v>0</v>
      </c>
      <c r="Y59" s="26">
        <f t="shared" si="68"/>
        <v>0</v>
      </c>
      <c r="Z59" s="26">
        <f t="shared" si="68"/>
        <v>0</v>
      </c>
      <c r="AA59" s="39"/>
      <c r="AB59" s="3">
        <v>44</v>
      </c>
    </row>
    <row r="60" spans="2:28" x14ac:dyDescent="0.25">
      <c r="B60" s="49" t="s">
        <v>93</v>
      </c>
      <c r="C60" s="24">
        <f t="shared" si="63"/>
        <v>887652.09999999986</v>
      </c>
      <c r="D60" s="51"/>
      <c r="E60" s="51"/>
      <c r="F60" s="51"/>
      <c r="G60" s="25">
        <f>SUM(G58:G59)</f>
        <v>95679.26999999999</v>
      </c>
      <c r="H60" s="25">
        <f t="shared" ref="H60" si="69">SUM(H58:H59)</f>
        <v>200966.31</v>
      </c>
      <c r="I60" s="25">
        <f t="shared" ref="I60" si="70">SUM(I58:I59)</f>
        <v>369733.04</v>
      </c>
      <c r="J60" s="25">
        <f t="shared" ref="J60" si="71">SUM(J58:J59)</f>
        <v>772782.37999999989</v>
      </c>
      <c r="K60" s="25">
        <f t="shared" ref="K60" si="72">SUM(K58:K59)</f>
        <v>887652.09999999986</v>
      </c>
      <c r="L60" s="25">
        <f t="shared" ref="L60" si="73">SUM(L58:L59)</f>
        <v>887652.09999999986</v>
      </c>
      <c r="M60" s="25">
        <f t="shared" ref="M60" si="74">SUM(M58:M59)</f>
        <v>887652.09999999986</v>
      </c>
      <c r="N60" s="25">
        <f t="shared" ref="N60" si="75">SUM(N58:N59)</f>
        <v>887652.09999999986</v>
      </c>
      <c r="O60" s="25">
        <f t="shared" ref="O60" si="76">SUM(O58:O59)</f>
        <v>887652.09999999986</v>
      </c>
      <c r="P60" s="25">
        <f t="shared" ref="P60" si="77">SUM(P58:P59)</f>
        <v>887652.09999999986</v>
      </c>
      <c r="Q60" s="25">
        <f t="shared" ref="Q60" si="78">SUM(Q58:Q59)</f>
        <v>887652.09999999986</v>
      </c>
      <c r="R60" s="25">
        <f t="shared" ref="R60" si="79">SUM(R58:R59)</f>
        <v>887652.09999999986</v>
      </c>
      <c r="S60" s="25">
        <f t="shared" ref="S60" si="80">SUM(S58:S59)</f>
        <v>0</v>
      </c>
      <c r="T60" s="25">
        <f t="shared" ref="T60" si="81">SUM(T58:T59)</f>
        <v>0</v>
      </c>
      <c r="U60" s="25">
        <f t="shared" ref="U60" si="82">SUM(U58:U59)</f>
        <v>0</v>
      </c>
      <c r="V60" s="25">
        <f t="shared" ref="V60" si="83">SUM(V58:V59)</f>
        <v>0</v>
      </c>
      <c r="W60" s="25">
        <f t="shared" ref="W60" si="84">SUM(W58:W59)</f>
        <v>0</v>
      </c>
      <c r="X60" s="25">
        <f t="shared" ref="X60" si="85">SUM(X58:X59)</f>
        <v>0</v>
      </c>
      <c r="Y60" s="25">
        <f t="shared" ref="Y60" si="86">SUM(Y58:Y59)</f>
        <v>0</v>
      </c>
      <c r="Z60" s="25">
        <f t="shared" ref="Z60" si="87">SUM(Z58:Z59)</f>
        <v>0</v>
      </c>
      <c r="AA60" s="39"/>
      <c r="AB60" s="3">
        <v>45</v>
      </c>
    </row>
  </sheetData>
  <mergeCells count="5">
    <mergeCell ref="A39:C39"/>
    <mergeCell ref="E15:G15"/>
    <mergeCell ref="A17:C17"/>
    <mergeCell ref="E2:F2"/>
    <mergeCell ref="E7:F7"/>
  </mergeCells>
  <dataValidations count="1">
    <dataValidation type="list" showInputMessage="1" showErrorMessage="1" sqref="C14">
      <formula1>$G$16:$Z$16</formula1>
    </dataValidation>
  </dataValidations>
  <printOptions horizontalCentered="1"/>
  <pageMargins left="0.25" right="0.51" top="0.41" bottom="0.55000000000000004" header="0.17" footer="0.1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Residential Rebate Program</vt:lpstr>
      <vt:lpstr>NRCIP</vt:lpstr>
      <vt:lpstr>LIURP</vt:lpstr>
      <vt:lpstr>CIP Portfolio</vt:lpstr>
      <vt:lpstr>'CIP Portfolio'!FuelType</vt:lpstr>
      <vt:lpstr>LIURP!FuelType</vt:lpstr>
      <vt:lpstr>NRCIP!FuelType</vt:lpstr>
      <vt:lpstr>FuelType</vt:lpstr>
      <vt:lpstr>'CIP Portfolio'!Print_Area</vt:lpstr>
      <vt:lpstr>LIURP!Print_Area</vt:lpstr>
      <vt:lpstr>NRCIP!Print_Area</vt:lpstr>
      <vt:lpstr>'Residential Rebate Program'!Print_Area</vt:lpstr>
      <vt:lpstr>'CIP Portfolio'!ProgramType</vt:lpstr>
      <vt:lpstr>LIURP!ProgramType</vt:lpstr>
      <vt:lpstr>NRCIP!ProgramType</vt:lpstr>
      <vt:lpstr>ProgramType</vt:lpstr>
      <vt:lpstr>'CIP Portfolio'!ProgramTypedd</vt:lpstr>
      <vt:lpstr>LIURP!ProgramTypedd</vt:lpstr>
      <vt:lpstr>NRCIP!ProgramTypedd</vt:lpstr>
      <vt:lpstr>ProgramTypedd</vt:lpstr>
    </vt:vector>
  </TitlesOfParts>
  <Company>NYSDPS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Mammen</dc:creator>
  <cp:lastModifiedBy>test</cp:lastModifiedBy>
  <cp:lastPrinted>2013-05-08T18:00:31Z</cp:lastPrinted>
  <dcterms:created xsi:type="dcterms:W3CDTF">2011-12-01T17:55:02Z</dcterms:created>
  <dcterms:modified xsi:type="dcterms:W3CDTF">2017-10-02T13:07:23Z</dcterms:modified>
</cp:coreProperties>
</file>